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tolab200\Dropbox\2017\COCOChemSepで学ぶ化学工学\fsd&amp;xls\"/>
    </mc:Choice>
  </mc:AlternateContent>
  <bookViews>
    <workbookView xWindow="48" yWindow="156" windowWidth="11580" windowHeight="10512"/>
  </bookViews>
  <sheets>
    <sheet name="例題30 非等温気相PFR" sheetId="2" r:id="rId1"/>
    <sheet name="Stream report" sheetId="1" r:id="rId2"/>
  </sheets>
  <calcPr calcId="162913"/>
</workbook>
</file>

<file path=xl/calcChain.xml><?xml version="1.0" encoding="utf-8"?>
<calcChain xmlns="http://schemas.openxmlformats.org/spreadsheetml/2006/main">
  <c r="R31" i="2" l="1"/>
  <c r="P31" i="2"/>
  <c r="R30" i="2"/>
  <c r="P30" i="2"/>
  <c r="R29" i="2"/>
  <c r="P29" i="2"/>
  <c r="R28" i="2"/>
  <c r="P28" i="2"/>
  <c r="R27" i="2"/>
  <c r="P27" i="2"/>
  <c r="R26" i="2"/>
  <c r="P26" i="2"/>
  <c r="R25" i="2"/>
  <c r="P25" i="2"/>
  <c r="R24" i="2"/>
  <c r="P24" i="2"/>
  <c r="R23" i="2"/>
  <c r="P23" i="2"/>
  <c r="R22" i="2"/>
  <c r="P22" i="2"/>
  <c r="R21" i="2"/>
  <c r="P21" i="2"/>
  <c r="R5" i="2" l="1"/>
  <c r="R6" i="2"/>
  <c r="R7" i="2"/>
  <c r="R8" i="2"/>
  <c r="R9" i="2"/>
  <c r="R10" i="2"/>
  <c r="R11" i="2"/>
  <c r="R12" i="2"/>
  <c r="R13" i="2"/>
  <c r="R14" i="2"/>
  <c r="R4" i="2"/>
  <c r="P5" i="2"/>
  <c r="P6" i="2"/>
  <c r="P7" i="2"/>
  <c r="P8" i="2"/>
  <c r="P9" i="2"/>
  <c r="P10" i="2"/>
  <c r="P11" i="2"/>
  <c r="P12" i="2"/>
  <c r="P13" i="2"/>
  <c r="P14" i="2"/>
  <c r="P4" i="2"/>
  <c r="G3" i="2" l="1"/>
  <c r="J5" i="2"/>
  <c r="T4" i="2"/>
  <c r="T2" i="2"/>
  <c r="G5" i="2" l="1"/>
  <c r="G6" i="2" s="1"/>
  <c r="C5" i="2" s="1"/>
  <c r="B5" i="2" l="1"/>
</calcChain>
</file>

<file path=xl/comments1.xml><?xml version="1.0" encoding="utf-8"?>
<comments xmlns="http://schemas.openxmlformats.org/spreadsheetml/2006/main">
  <authors>
    <author>itolab200</author>
    <author>itolab04</author>
  </authors>
  <commentList>
    <comment ref="G3" authorId="0" shapeId="0">
      <text>
        <r>
          <rPr>
            <sz val="10"/>
            <color indexed="81"/>
            <rFont val="Arial"/>
            <family val="2"/>
          </rPr>
          <t>=G2*(1+B3)</t>
        </r>
      </text>
    </comment>
    <comment ref="B5" authorId="1" shapeId="0">
      <text>
        <r>
          <rPr>
            <sz val="11"/>
            <color indexed="81"/>
            <rFont val="Arial"/>
            <family val="2"/>
          </rPr>
          <t xml:space="preserve">=G6/G2
</t>
        </r>
      </text>
    </comment>
    <comment ref="C5" authorId="1" shapeId="0">
      <text>
        <r>
          <rPr>
            <sz val="11"/>
            <color indexed="81"/>
            <rFont val="Arial"/>
            <family val="2"/>
          </rPr>
          <t xml:space="preserve">=(-J5*(C3-J2)+(-G6)*J3)/(G3*J6)
</t>
        </r>
      </text>
    </comment>
    <comment ref="G5" authorId="0" shapeId="0">
      <text>
        <r>
          <rPr>
            <sz val="10"/>
            <color indexed="81"/>
            <rFont val="Arial"/>
            <family val="2"/>
          </rPr>
          <t>=3.58*EXP(34222*(1/J1-1/C3))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6" authorId="0" shapeId="0">
      <text>
        <r>
          <rPr>
            <sz val="10"/>
            <color indexed="81"/>
            <rFont val="Arial"/>
            <family val="2"/>
          </rPr>
          <t>=G5*G4*(1-B3)*(J1/C3)/(1+B3)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<sst xmlns="http://schemas.openxmlformats.org/spreadsheetml/2006/main" count="75" uniqueCount="64">
  <si>
    <t>b]</t>
    <phoneticPr fontId="2"/>
  </si>
  <si>
    <t>定数</t>
    <rPh sb="0" eb="2">
      <t>テイスウ</t>
    </rPh>
    <phoneticPr fontId="2"/>
  </si>
  <si>
    <t>V=</t>
    <phoneticPr fontId="2"/>
  </si>
  <si>
    <t>V[m3]</t>
    <phoneticPr fontId="2"/>
  </si>
  <si>
    <t>FA0=</t>
    <phoneticPr fontId="2"/>
  </si>
  <si>
    <t>K</t>
    <phoneticPr fontId="2"/>
  </si>
  <si>
    <t>mol/s</t>
    <phoneticPr fontId="2"/>
  </si>
  <si>
    <t>J/mol-K</t>
    <phoneticPr fontId="2"/>
  </si>
  <si>
    <t>mol/m3</t>
    <phoneticPr fontId="2"/>
  </si>
  <si>
    <t>T0=</t>
    <phoneticPr fontId="2"/>
  </si>
  <si>
    <t>T=</t>
    <phoneticPr fontId="2"/>
  </si>
  <si>
    <t>T'=</t>
    <phoneticPr fontId="2"/>
  </si>
  <si>
    <t>T[K]</t>
    <phoneticPr fontId="2"/>
  </si>
  <si>
    <t xml:space="preserve">J/mol </t>
    <phoneticPr fontId="2"/>
  </si>
  <si>
    <t>k=</t>
    <phoneticPr fontId="2"/>
  </si>
  <si>
    <t>1/s</t>
    <phoneticPr fontId="2"/>
  </si>
  <si>
    <t>-ra=</t>
    <phoneticPr fontId="2"/>
  </si>
  <si>
    <t>mol/m3-s</t>
    <phoneticPr fontId="2"/>
  </si>
  <si>
    <t>Ua=</t>
    <phoneticPr fontId="2"/>
  </si>
  <si>
    <t>V</t>
    <phoneticPr fontId="2"/>
  </si>
  <si>
    <t>L</t>
    <phoneticPr fontId="2"/>
  </si>
  <si>
    <t>T</t>
    <phoneticPr fontId="2"/>
  </si>
  <si>
    <t>m3</t>
    <phoneticPr fontId="2"/>
  </si>
  <si>
    <t>m</t>
    <phoneticPr fontId="2"/>
  </si>
  <si>
    <t xml:space="preserve">K </t>
    <phoneticPr fontId="2"/>
  </si>
  <si>
    <t>Acetone</t>
    <phoneticPr fontId="2"/>
  </si>
  <si>
    <t>V=</t>
    <phoneticPr fontId="2"/>
  </si>
  <si>
    <t>m3</t>
    <phoneticPr fontId="2"/>
  </si>
  <si>
    <t>L=</t>
    <phoneticPr fontId="2"/>
  </si>
  <si>
    <t>D=</t>
    <phoneticPr fontId="2"/>
  </si>
  <si>
    <t>m</t>
    <phoneticPr fontId="2"/>
  </si>
  <si>
    <t>a=(4/D)=</t>
    <phoneticPr fontId="2"/>
  </si>
  <si>
    <t>/m</t>
    <phoneticPr fontId="2"/>
  </si>
  <si>
    <t>U=</t>
    <phoneticPr fontId="2"/>
  </si>
  <si>
    <t>J/m2-s-K</t>
    <phoneticPr fontId="2"/>
  </si>
  <si>
    <t>ΣFi=</t>
    <phoneticPr fontId="2"/>
  </si>
  <si>
    <t>xA=</t>
    <phoneticPr fontId="2"/>
  </si>
  <si>
    <t>xA'=</t>
    <phoneticPr fontId="2"/>
  </si>
  <si>
    <t>Ta=</t>
    <phoneticPr fontId="2"/>
  </si>
  <si>
    <t>K</t>
    <phoneticPr fontId="2"/>
  </si>
  <si>
    <t>xA</t>
    <phoneticPr fontId="2"/>
  </si>
  <si>
    <t>ΔrH=</t>
    <phoneticPr fontId="2"/>
  </si>
  <si>
    <t>C</t>
    <phoneticPr fontId="2"/>
  </si>
  <si>
    <t>xA</t>
    <phoneticPr fontId="2"/>
  </si>
  <si>
    <t>&lt;COCO_29_PFRHeat.fsd&gt;</t>
    <phoneticPr fontId="2"/>
  </si>
  <si>
    <t>断熱条件 U=0</t>
    <rPh sb="0" eb="2">
      <t>ダンネツ</t>
    </rPh>
    <rPh sb="2" eb="4">
      <t>ジョウケン</t>
    </rPh>
    <phoneticPr fontId="2"/>
  </si>
  <si>
    <t>J/m3-s-K</t>
    <phoneticPr fontId="2"/>
  </si>
  <si>
    <t>Cp=</t>
    <phoneticPr fontId="2"/>
  </si>
  <si>
    <t>cA0=</t>
    <phoneticPr fontId="2"/>
  </si>
  <si>
    <t>Stream</t>
  </si>
  <si>
    <t>Feed</t>
  </si>
  <si>
    <t>Products</t>
  </si>
  <si>
    <t>Pressure / [kPa]</t>
  </si>
  <si>
    <t>Temperature / [K]</t>
  </si>
  <si>
    <t>Flow rate / [mol / s]</t>
  </si>
  <si>
    <t>Mole frac Acetone</t>
  </si>
  <si>
    <t>Mole frac Methane</t>
  </si>
  <si>
    <t>Mole frac Ketene</t>
  </si>
  <si>
    <t>Flow Acetone / [mol / s]</t>
  </si>
  <si>
    <r>
      <rPr>
        <sz val="11"/>
        <rFont val="ＭＳ Ｐゴシック"/>
        <family val="3"/>
        <charset val="128"/>
      </rPr>
      <t>微分方程式数</t>
    </r>
    <rPh sb="0" eb="2">
      <t>ビブン</t>
    </rPh>
    <rPh sb="2" eb="5">
      <t>ホウテイシキ</t>
    </rPh>
    <rPh sb="5" eb="6">
      <t>スウ</t>
    </rPh>
    <phoneticPr fontId="2"/>
  </si>
  <si>
    <r>
      <rPr>
        <sz val="11"/>
        <rFont val="ＭＳ Ｐゴシック"/>
        <family val="3"/>
        <charset val="128"/>
      </rPr>
      <t>微分方程式→</t>
    </r>
    <rPh sb="0" eb="2">
      <t>ビブン</t>
    </rPh>
    <rPh sb="2" eb="5">
      <t>ホウテイシキ</t>
    </rPh>
    <phoneticPr fontId="2"/>
  </si>
  <si>
    <r>
      <rPr>
        <sz val="11"/>
        <rFont val="ＭＳ Ｐゴシック"/>
        <family val="3"/>
        <charset val="128"/>
      </rPr>
      <t>計算結果</t>
    </r>
    <rPh sb="0" eb="2">
      <t>ケイサン</t>
    </rPh>
    <rPh sb="2" eb="4">
      <t>ケッカ</t>
    </rPh>
    <phoneticPr fontId="2"/>
  </si>
  <si>
    <r>
      <rPr>
        <sz val="11"/>
        <rFont val="ＭＳ Ｐゴシック"/>
        <family val="3"/>
        <charset val="128"/>
      </rPr>
      <t>積分区間</t>
    </r>
    <r>
      <rPr>
        <sz val="11"/>
        <rFont val="Arial"/>
        <family val="2"/>
      </rPr>
      <t>V=[a,</t>
    </r>
    <rPh sb="0" eb="2">
      <t>セキブン</t>
    </rPh>
    <rPh sb="2" eb="4">
      <t>クカン</t>
    </rPh>
    <phoneticPr fontId="2"/>
  </si>
  <si>
    <r>
      <rPr>
        <sz val="11"/>
        <rFont val="ＭＳ Ｐゴシック"/>
        <family val="3"/>
        <charset val="128"/>
      </rPr>
      <t>積分刻み幅</t>
    </r>
    <r>
      <rPr>
        <sz val="11"/>
        <rFont val="Arial"/>
        <family val="2"/>
      </rPr>
      <t>ΔV</t>
    </r>
    <rPh sb="0" eb="2">
      <t>セキブン</t>
    </rPh>
    <rPh sb="2" eb="3">
      <t>キザ</t>
    </rPh>
    <rPh sb="4" eb="5">
      <t>ハバ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</si>
</sst>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_);[Red]\(0.0\)"/>
    <numFmt numFmtId="182" formatCode="0.000_);[Red]\(0.000\)"/>
    <numFmt numFmtId="183" formatCode="0.000E+00"/>
    <numFmt numFmtId="184" formatCode="0.00000_ "/>
    <numFmt numFmtId="185" formatCode="0.0000000_ "/>
    <numFmt numFmtId="186" formatCode="0.0000_ "/>
    <numFmt numFmtId="187" formatCode="0.000000_ "/>
    <numFmt numFmtId="188" formatCode="0_ "/>
    <numFmt numFmtId="189" formatCode="0.?"/>
    <numFmt numFmtId="190" formatCode="0.????"/>
    <numFmt numFmtId="191" formatCode="0."/>
    <numFmt numFmtId="192" formatCode="0.???"/>
    <numFmt numFmtId="193" formatCode="0.0E+00"/>
  </numFmts>
  <fonts count="10"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Arial"/>
      <family val="2"/>
    </font>
    <font>
      <sz val="12"/>
      <name val="ＭＳ Ｐゴシック"/>
      <family val="3"/>
      <charset val="128"/>
    </font>
    <font>
      <sz val="11"/>
      <name val="Arial"/>
      <family val="2"/>
    </font>
    <font>
      <sz val="11"/>
      <color indexed="81"/>
      <name val="Arial"/>
      <family val="2"/>
    </font>
    <font>
      <sz val="10"/>
      <color indexed="81"/>
      <name val="Arial"/>
      <family val="2"/>
    </font>
    <font>
      <b/>
      <sz val="11"/>
      <name val="Arial"/>
      <family val="2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1" fillId="0" borderId="0" xfId="1" applyFont="1"/>
    <xf numFmtId="0" fontId="1" fillId="0" borderId="0" xfId="1" applyNumberFormat="1" applyFont="1"/>
    <xf numFmtId="179" fontId="1" fillId="0" borderId="0" xfId="1" applyNumberFormat="1" applyFont="1" applyBorder="1"/>
    <xf numFmtId="183" fontId="1" fillId="0" borderId="0" xfId="1" applyNumberFormat="1" applyFont="1"/>
    <xf numFmtId="0" fontId="1" fillId="0" borderId="4" xfId="1" applyFont="1" applyBorder="1"/>
    <xf numFmtId="0" fontId="1" fillId="0" borderId="5" xfId="1" applyFont="1" applyBorder="1"/>
    <xf numFmtId="0" fontId="1" fillId="0" borderId="0" xfId="1" applyFont="1" applyBorder="1"/>
    <xf numFmtId="178" fontId="1" fillId="0" borderId="0" xfId="1" applyNumberFormat="1" applyFont="1"/>
    <xf numFmtId="11" fontId="1" fillId="0" borderId="0" xfId="1" applyNumberFormat="1" applyFont="1"/>
    <xf numFmtId="176" fontId="1" fillId="0" borderId="0" xfId="1" applyNumberFormat="1" applyFont="1"/>
    <xf numFmtId="181" fontId="1" fillId="0" borderId="0" xfId="1" applyNumberFormat="1" applyFont="1"/>
    <xf numFmtId="177" fontId="1" fillId="0" borderId="0" xfId="1" applyNumberFormat="1" applyFont="1" applyAlignment="1">
      <alignment horizontal="right"/>
    </xf>
    <xf numFmtId="177" fontId="1" fillId="0" borderId="0" xfId="1" applyNumberFormat="1" applyFont="1"/>
    <xf numFmtId="180" fontId="1" fillId="0" borderId="0" xfId="1" applyNumberFormat="1" applyFont="1"/>
    <xf numFmtId="182" fontId="1" fillId="0" borderId="0" xfId="1" applyNumberFormat="1" applyFont="1"/>
    <xf numFmtId="184" fontId="1" fillId="0" borderId="0" xfId="1" applyNumberFormat="1" applyFont="1"/>
    <xf numFmtId="185" fontId="1" fillId="0" borderId="0" xfId="1" applyNumberFormat="1" applyFont="1"/>
    <xf numFmtId="0" fontId="1" fillId="0" borderId="0" xfId="1" quotePrefix="1" applyFont="1"/>
    <xf numFmtId="186" fontId="1" fillId="0" borderId="0" xfId="1" applyNumberFormat="1" applyFont="1"/>
    <xf numFmtId="187" fontId="1" fillId="0" borderId="0" xfId="1" applyNumberFormat="1" applyFont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NumberFormat="1" applyFont="1"/>
    <xf numFmtId="0" fontId="5" fillId="0" borderId="0" xfId="1" applyFont="1"/>
    <xf numFmtId="0" fontId="5" fillId="0" borderId="0" xfId="1" quotePrefix="1" applyFont="1"/>
    <xf numFmtId="0" fontId="5" fillId="0" borderId="0" xfId="1" quotePrefix="1" applyFont="1" applyAlignment="1">
      <alignment horizontal="right"/>
    </xf>
    <xf numFmtId="180" fontId="1" fillId="0" borderId="4" xfId="1" applyNumberFormat="1" applyFont="1" applyBorder="1"/>
    <xf numFmtId="188" fontId="5" fillId="0" borderId="0" xfId="1" applyNumberFormat="1" applyFont="1"/>
    <xf numFmtId="188" fontId="5" fillId="0" borderId="0" xfId="1" applyNumberFormat="1" applyFont="1" applyAlignment="1">
      <alignment horizontal="right"/>
    </xf>
    <xf numFmtId="186" fontId="5" fillId="0" borderId="0" xfId="1" applyNumberFormat="1" applyFont="1"/>
    <xf numFmtId="176" fontId="5" fillId="0" borderId="0" xfId="1" applyNumberFormat="1" applyFont="1" applyFill="1" applyBorder="1"/>
    <xf numFmtId="177" fontId="5" fillId="0" borderId="0" xfId="1" applyNumberFormat="1" applyFont="1"/>
    <xf numFmtId="176" fontId="5" fillId="0" borderId="0" xfId="1" applyNumberFormat="1" applyFont="1"/>
    <xf numFmtId="178" fontId="5" fillId="0" borderId="0" xfId="1" applyNumberFormat="1" applyFont="1"/>
    <xf numFmtId="0" fontId="5" fillId="0" borderId="0" xfId="0" applyFont="1">
      <alignment vertical="center"/>
    </xf>
    <xf numFmtId="189" fontId="5" fillId="0" borderId="8" xfId="0" applyNumberFormat="1" applyFont="1" applyBorder="1">
      <alignment vertical="center"/>
    </xf>
    <xf numFmtId="191" fontId="5" fillId="0" borderId="8" xfId="0" applyNumberFormat="1" applyFont="1" applyBorder="1">
      <alignment vertical="center"/>
    </xf>
    <xf numFmtId="190" fontId="5" fillId="0" borderId="8" xfId="0" applyNumberFormat="1" applyFont="1" applyBorder="1">
      <alignment vertical="center"/>
    </xf>
    <xf numFmtId="192" fontId="5" fillId="0" borderId="8" xfId="0" applyNumberFormat="1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189" fontId="5" fillId="0" borderId="13" xfId="0" applyNumberFormat="1" applyFont="1" applyBorder="1">
      <alignment vertical="center"/>
    </xf>
    <xf numFmtId="191" fontId="5" fillId="0" borderId="13" xfId="0" applyNumberFormat="1" applyFont="1" applyBorder="1">
      <alignment vertical="center"/>
    </xf>
    <xf numFmtId="190" fontId="5" fillId="0" borderId="13" xfId="0" applyNumberFormat="1" applyFont="1" applyBorder="1">
      <alignment vertical="center"/>
    </xf>
    <xf numFmtId="192" fontId="5" fillId="0" borderId="13" xfId="0" applyNumberFormat="1" applyFont="1" applyBorder="1">
      <alignment vertical="center"/>
    </xf>
    <xf numFmtId="0" fontId="5" fillId="0" borderId="14" xfId="0" applyFont="1" applyBorder="1">
      <alignment vertical="center"/>
    </xf>
    <xf numFmtId="192" fontId="5" fillId="0" borderId="15" xfId="0" applyNumberFormat="1" applyFont="1" applyBorder="1">
      <alignment vertical="center"/>
    </xf>
    <xf numFmtId="192" fontId="5" fillId="0" borderId="16" xfId="0" applyNumberFormat="1" applyFont="1" applyBorder="1">
      <alignment vertical="center"/>
    </xf>
    <xf numFmtId="179" fontId="5" fillId="0" borderId="0" xfId="1" applyNumberFormat="1" applyFont="1"/>
    <xf numFmtId="0" fontId="5" fillId="0" borderId="6" xfId="1" applyFont="1" applyBorder="1"/>
    <xf numFmtId="179" fontId="5" fillId="0" borderId="0" xfId="1" applyNumberFormat="1" applyFont="1" applyBorder="1"/>
    <xf numFmtId="0" fontId="5" fillId="0" borderId="4" xfId="1" applyNumberFormat="1" applyFont="1" applyBorder="1"/>
    <xf numFmtId="0" fontId="5" fillId="0" borderId="1" xfId="1" applyFont="1" applyBorder="1"/>
    <xf numFmtId="179" fontId="5" fillId="0" borderId="0" xfId="1" applyNumberFormat="1" applyFont="1" applyAlignment="1">
      <alignment horizontal="right"/>
    </xf>
    <xf numFmtId="0" fontId="5" fillId="0" borderId="2" xfId="1" applyFont="1" applyBorder="1"/>
    <xf numFmtId="0" fontId="5" fillId="0" borderId="3" xfId="1" applyFont="1" applyBorder="1"/>
    <xf numFmtId="0" fontId="5" fillId="0" borderId="0" xfId="1" applyFont="1" applyBorder="1"/>
    <xf numFmtId="184" fontId="5" fillId="0" borderId="0" xfId="1" applyNumberFormat="1" applyFont="1"/>
    <xf numFmtId="176" fontId="5" fillId="0" borderId="7" xfId="1" applyNumberFormat="1" applyFont="1" applyBorder="1"/>
    <xf numFmtId="188" fontId="5" fillId="0" borderId="4" xfId="1" applyNumberFormat="1" applyFont="1" applyBorder="1"/>
    <xf numFmtId="181" fontId="5" fillId="0" borderId="0" xfId="1" applyNumberFormat="1" applyFont="1"/>
    <xf numFmtId="182" fontId="5" fillId="0" borderId="0" xfId="1" applyNumberFormat="1" applyFont="1"/>
    <xf numFmtId="193" fontId="5" fillId="0" borderId="7" xfId="1" applyNumberFormat="1" applyFont="1" applyBorder="1"/>
  </cellXfs>
  <cellStyles count="2">
    <cellStyle name="標準" xfId="0" builtinId="0"/>
    <cellStyle name="標準_memb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27694705721972"/>
          <c:y val="4.2885282535620642E-2"/>
          <c:w val="0.71286378865355859"/>
          <c:h val="0.6976913035988539"/>
        </c:manualLayout>
      </c:layout>
      <c:scatterChart>
        <c:scatterStyle val="lineMarker"/>
        <c:varyColors val="0"/>
        <c:ser>
          <c:idx val="2"/>
          <c:order val="0"/>
          <c:spPr>
            <a:ln w="3175" cap="flat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'例題30 非等温気相PFR'!$A$12:$A$32</c:f>
              <c:numCache>
                <c:formatCode>0.00000_ </c:formatCode>
                <c:ptCount val="21"/>
                <c:pt idx="0">
                  <c:v>0</c:v>
                </c:pt>
                <c:pt idx="1">
                  <c:v>5.0000000000000002E-5</c:v>
                </c:pt>
                <c:pt idx="2">
                  <c:v>1E-4</c:v>
                </c:pt>
                <c:pt idx="3">
                  <c:v>1.5000000000000001E-4</c:v>
                </c:pt>
                <c:pt idx="4">
                  <c:v>2.0000000000000004E-4</c:v>
                </c:pt>
                <c:pt idx="5">
                  <c:v>2.5000000000000006E-4</c:v>
                </c:pt>
                <c:pt idx="6">
                  <c:v>3.0000000000000008E-4</c:v>
                </c:pt>
                <c:pt idx="7">
                  <c:v>3.500000000000001E-4</c:v>
                </c:pt>
                <c:pt idx="8">
                  <c:v>4.0000000000000013E-4</c:v>
                </c:pt>
                <c:pt idx="9">
                  <c:v>4.5000000000000015E-4</c:v>
                </c:pt>
                <c:pt idx="10">
                  <c:v>5.0000000000000012E-4</c:v>
                </c:pt>
                <c:pt idx="11">
                  <c:v>5.5000000000000003E-4</c:v>
                </c:pt>
                <c:pt idx="12">
                  <c:v>5.9999999999999995E-4</c:v>
                </c:pt>
                <c:pt idx="13">
                  <c:v>6.4999999999999986E-4</c:v>
                </c:pt>
                <c:pt idx="14">
                  <c:v>6.9999999999999978E-4</c:v>
                </c:pt>
                <c:pt idx="15">
                  <c:v>7.4999999999999969E-4</c:v>
                </c:pt>
                <c:pt idx="16">
                  <c:v>7.999999999999996E-4</c:v>
                </c:pt>
                <c:pt idx="17">
                  <c:v>8.4999999999999952E-4</c:v>
                </c:pt>
                <c:pt idx="18">
                  <c:v>8.9999999999999943E-4</c:v>
                </c:pt>
                <c:pt idx="19">
                  <c:v>9.4999999999999935E-4</c:v>
                </c:pt>
                <c:pt idx="20">
                  <c:v>9.9999999999999937E-4</c:v>
                </c:pt>
              </c:numCache>
            </c:numRef>
          </c:xVal>
          <c:yVal>
            <c:numRef>
              <c:f>'例題30 非等温気相PFR'!$B$12:$B$32</c:f>
              <c:numCache>
                <c:formatCode>0.000_ </c:formatCode>
                <c:ptCount val="21"/>
                <c:pt idx="0">
                  <c:v>0</c:v>
                </c:pt>
                <c:pt idx="1">
                  <c:v>6.0226919516342486E-2</c:v>
                </c:pt>
                <c:pt idx="2">
                  <c:v>9.7773323571920506E-2</c:v>
                </c:pt>
                <c:pt idx="3">
                  <c:v>0.12839467717028916</c:v>
                </c:pt>
                <c:pt idx="4">
                  <c:v>0.15577266917458268</c:v>
                </c:pt>
                <c:pt idx="5">
                  <c:v>0.18133768244696738</c:v>
                </c:pt>
                <c:pt idx="6">
                  <c:v>0.20576093997860298</c:v>
                </c:pt>
                <c:pt idx="7">
                  <c:v>0.22939143815887711</c:v>
                </c:pt>
                <c:pt idx="8">
                  <c:v>0.25242237896786113</c:v>
                </c:pt>
                <c:pt idx="9">
                  <c:v>0.27496525571464581</c:v>
                </c:pt>
                <c:pt idx="10">
                  <c:v>0.29708631588999801</c:v>
                </c:pt>
                <c:pt idx="11">
                  <c:v>0.31882576320601458</c:v>
                </c:pt>
                <c:pt idx="12">
                  <c:v>0.34020835986110504</c:v>
                </c:pt>
                <c:pt idx="13">
                  <c:v>0.36124948602485779</c:v>
                </c:pt>
                <c:pt idx="14">
                  <c:v>0.38195869541170008</c:v>
                </c:pt>
                <c:pt idx="15">
                  <c:v>0.40234184607038787</c:v>
                </c:pt>
                <c:pt idx="16">
                  <c:v>0.42240240012716779</c:v>
                </c:pt>
                <c:pt idx="17">
                  <c:v>0.44214222902064337</c:v>
                </c:pt>
                <c:pt idx="18">
                  <c:v>0.46156211952640636</c:v>
                </c:pt>
                <c:pt idx="19">
                  <c:v>0.48066209611384347</c:v>
                </c:pt>
                <c:pt idx="20">
                  <c:v>0.4994416291214468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D7-490C-8DB6-D0B733D6BC78}"/>
            </c:ext>
          </c:extLst>
        </c:ser>
        <c:ser>
          <c:idx val="0"/>
          <c:order val="1"/>
          <c:spPr>
            <a:ln w="25400">
              <a:solidFill>
                <a:schemeClr val="tx1"/>
              </a:solidFill>
              <a:prstDash val="sysDot"/>
              <a:miter lim="800000"/>
            </a:ln>
          </c:spPr>
          <c:marker>
            <c:symbol val="none"/>
          </c:marker>
          <c:xVal>
            <c:numRef>
              <c:f>'例題30 非等温気相PFR'!$M$4:$M$14</c:f>
              <c:numCache>
                <c:formatCode>0.0000_ </c:formatCode>
                <c:ptCount val="11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2.9999999999999997E-4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5.9999999999999995E-4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1E-3</c:v>
                </c:pt>
              </c:numCache>
            </c:numRef>
          </c:xVal>
          <c:yVal>
            <c:numRef>
              <c:f>'例題30 非等温気相PFR'!$R$4:$R$14</c:f>
              <c:numCache>
                <c:formatCode>0.000_ </c:formatCode>
                <c:ptCount val="11"/>
                <c:pt idx="0">
                  <c:v>0</c:v>
                </c:pt>
                <c:pt idx="1">
                  <c:v>9.6296296296296324E-2</c:v>
                </c:pt>
                <c:pt idx="2">
                  <c:v>0.15555555555555556</c:v>
                </c:pt>
                <c:pt idx="3">
                  <c:v>0.20370370370370372</c:v>
                </c:pt>
                <c:pt idx="4">
                  <c:v>0.25037037037037047</c:v>
                </c:pt>
                <c:pt idx="5">
                  <c:v>0.29629629629629628</c:v>
                </c:pt>
                <c:pt idx="6">
                  <c:v>0.34074074074074079</c:v>
                </c:pt>
                <c:pt idx="7">
                  <c:v>0.38370370370370377</c:v>
                </c:pt>
                <c:pt idx="8">
                  <c:v>0.42592592592592593</c:v>
                </c:pt>
                <c:pt idx="9">
                  <c:v>0.46666666666666679</c:v>
                </c:pt>
                <c:pt idx="10">
                  <c:v>0.51111111111111107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D3-462D-9B1B-9B1DA0FB7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121247"/>
        <c:axId val="1"/>
      </c:scatterChart>
      <c:valAx>
        <c:axId val="823121247"/>
        <c:scaling>
          <c:orientation val="minMax"/>
          <c:max val="1.0000000000000002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V [m</a:t>
                </a:r>
                <a:r>
                  <a:rPr lang="en-US" altLang="ja-JP" sz="1200" baseline="30000"/>
                  <a:t>3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5.0000000000000012E-4"/>
      </c:valAx>
      <c:valAx>
        <c:axId val="1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x</a:t>
                </a:r>
                <a:r>
                  <a:rPr lang="en-US" altLang="ja-JP" sz="1200" baseline="-25000"/>
                  <a:t>A</a:t>
                </a:r>
                <a:endParaRPr lang="ja-JP" altLang="en-US" sz="1200" baseline="-25000"/>
              </a:p>
            </c:rich>
          </c:tx>
          <c:layout>
            <c:manualLayout>
              <c:xMode val="edge"/>
              <c:yMode val="edge"/>
              <c:x val="3.6508061385075098E-2"/>
              <c:y val="0.36892672008215183"/>
            </c:manualLayout>
          </c:layout>
          <c:overlay val="0"/>
        </c:title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23121247"/>
        <c:crosses val="autoZero"/>
        <c:crossBetween val="midCat"/>
        <c:majorUnit val="0.2"/>
        <c:minorUnit val="0.1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4920801227171"/>
          <c:y val="4.9288170285377922E-2"/>
          <c:w val="0.66790088547097626"/>
          <c:h val="0.68228452089346903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'例題30 非等温気相PFR'!$A$12:$A$32</c:f>
              <c:numCache>
                <c:formatCode>0.00000_ </c:formatCode>
                <c:ptCount val="21"/>
                <c:pt idx="0">
                  <c:v>0</c:v>
                </c:pt>
                <c:pt idx="1">
                  <c:v>5.0000000000000002E-5</c:v>
                </c:pt>
                <c:pt idx="2">
                  <c:v>1E-4</c:v>
                </c:pt>
                <c:pt idx="3">
                  <c:v>1.5000000000000001E-4</c:v>
                </c:pt>
                <c:pt idx="4">
                  <c:v>2.0000000000000004E-4</c:v>
                </c:pt>
                <c:pt idx="5">
                  <c:v>2.5000000000000006E-4</c:v>
                </c:pt>
                <c:pt idx="6">
                  <c:v>3.0000000000000008E-4</c:v>
                </c:pt>
                <c:pt idx="7">
                  <c:v>3.500000000000001E-4</c:v>
                </c:pt>
                <c:pt idx="8">
                  <c:v>4.0000000000000013E-4</c:v>
                </c:pt>
                <c:pt idx="9">
                  <c:v>4.5000000000000015E-4</c:v>
                </c:pt>
                <c:pt idx="10">
                  <c:v>5.0000000000000012E-4</c:v>
                </c:pt>
                <c:pt idx="11">
                  <c:v>5.5000000000000003E-4</c:v>
                </c:pt>
                <c:pt idx="12">
                  <c:v>5.9999999999999995E-4</c:v>
                </c:pt>
                <c:pt idx="13">
                  <c:v>6.4999999999999986E-4</c:v>
                </c:pt>
                <c:pt idx="14">
                  <c:v>6.9999999999999978E-4</c:v>
                </c:pt>
                <c:pt idx="15">
                  <c:v>7.4999999999999969E-4</c:v>
                </c:pt>
                <c:pt idx="16">
                  <c:v>7.999999999999996E-4</c:v>
                </c:pt>
                <c:pt idx="17">
                  <c:v>8.4999999999999952E-4</c:v>
                </c:pt>
                <c:pt idx="18">
                  <c:v>8.9999999999999943E-4</c:v>
                </c:pt>
                <c:pt idx="19">
                  <c:v>9.4999999999999935E-4</c:v>
                </c:pt>
                <c:pt idx="20">
                  <c:v>9.9999999999999937E-4</c:v>
                </c:pt>
              </c:numCache>
            </c:numRef>
          </c:xVal>
          <c:yVal>
            <c:numRef>
              <c:f>'例題30 非等温気相PFR'!$C$12:$C$32</c:f>
              <c:numCache>
                <c:formatCode>0.0_ </c:formatCode>
                <c:ptCount val="21"/>
                <c:pt idx="0" formatCode="0_ ">
                  <c:v>1035</c:v>
                </c:pt>
                <c:pt idx="1">
                  <c:v>1016.1659899004264</c:v>
                </c:pt>
                <c:pt idx="2">
                  <c:v>1009.8914369896082</c:v>
                </c:pt>
                <c:pt idx="3">
                  <c:v>1007.3515364063828</c:v>
                </c:pt>
                <c:pt idx="4">
                  <c:v>1006.4562359131554</c:v>
                </c:pt>
                <c:pt idx="5">
                  <c:v>1006.3910551164855</c:v>
                </c:pt>
                <c:pt idx="6">
                  <c:v>1006.7756764356499</c:v>
                </c:pt>
                <c:pt idx="7">
                  <c:v>1007.4145147258258</c:v>
                </c:pt>
                <c:pt idx="8">
                  <c:v>1008.2009661626581</c:v>
                </c:pt>
                <c:pt idx="9">
                  <c:v>1009.0746907281296</c:v>
                </c:pt>
                <c:pt idx="10">
                  <c:v>1010.0006474357169</c:v>
                </c:pt>
                <c:pt idx="11">
                  <c:v>1010.9581287083225</c:v>
                </c:pt>
                <c:pt idx="12">
                  <c:v>1011.9347639826302</c:v>
                </c:pt>
                <c:pt idx="13">
                  <c:v>1012.9231322921056</c:v>
                </c:pt>
                <c:pt idx="14">
                  <c:v>1013.9188004126514</c:v>
                </c:pt>
                <c:pt idx="15">
                  <c:v>1014.9191637319996</c:v>
                </c:pt>
                <c:pt idx="16">
                  <c:v>1015.9227499155395</c:v>
                </c:pt>
                <c:pt idx="17">
                  <c:v>1016.9287945704618</c:v>
                </c:pt>
                <c:pt idx="18">
                  <c:v>1017.9369793873827</c:v>
                </c:pt>
                <c:pt idx="19">
                  <c:v>1018.947268715094</c:v>
                </c:pt>
                <c:pt idx="20">
                  <c:v>1019.959806517604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57-4556-8115-F2D6650CF92F}"/>
            </c:ext>
          </c:extLst>
        </c:ser>
        <c:ser>
          <c:idx val="2"/>
          <c:order val="1"/>
          <c:spPr>
            <a:ln w="25400" cap="flat">
              <a:solidFill>
                <a:schemeClr val="tx1"/>
              </a:solidFill>
              <a:prstDash val="sysDot"/>
              <a:miter lim="800000"/>
            </a:ln>
          </c:spPr>
          <c:marker>
            <c:symbol val="none"/>
          </c:marker>
          <c:xVal>
            <c:numRef>
              <c:f>'例題30 非等温気相PFR'!$M$4:$M$14</c:f>
              <c:numCache>
                <c:formatCode>0.0000_ </c:formatCode>
                <c:ptCount val="11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2.9999999999999997E-4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5.9999999999999995E-4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1E-3</c:v>
                </c:pt>
              </c:numCache>
            </c:numRef>
          </c:xVal>
          <c:yVal>
            <c:numRef>
              <c:f>'例題30 非等温気相PFR'!$P$4:$P$14</c:f>
              <c:numCache>
                <c:formatCode>0.00_ </c:formatCode>
                <c:ptCount val="11"/>
                <c:pt idx="0">
                  <c:v>1034.9499999999998</c:v>
                </c:pt>
                <c:pt idx="1">
                  <c:v>1009.55</c:v>
                </c:pt>
                <c:pt idx="2">
                  <c:v>1006.25</c:v>
                </c:pt>
                <c:pt idx="3">
                  <c:v>1006.9499999999999</c:v>
                </c:pt>
                <c:pt idx="4">
                  <c:v>1008.65</c:v>
                </c:pt>
                <c:pt idx="5">
                  <c:v>1010.75</c:v>
                </c:pt>
                <c:pt idx="6">
                  <c:v>1012.85</c:v>
                </c:pt>
                <c:pt idx="7">
                  <c:v>1015.05</c:v>
                </c:pt>
                <c:pt idx="8">
                  <c:v>1017.25</c:v>
                </c:pt>
                <c:pt idx="9">
                  <c:v>1019.4499999999999</c:v>
                </c:pt>
                <c:pt idx="10">
                  <c:v>1021.65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487-4DF4-AE45-B30724444186}"/>
            </c:ext>
          </c:extLst>
        </c:ser>
        <c:ser>
          <c:idx val="3"/>
          <c:order val="2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'例題30 非等温気相PFR'!$V$1:$V$2</c:f>
              <c:numCache>
                <c:formatCode>General</c:formatCode>
                <c:ptCount val="2"/>
                <c:pt idx="0">
                  <c:v>0</c:v>
                </c:pt>
                <c:pt idx="1">
                  <c:v>1E-3</c:v>
                </c:pt>
              </c:numCache>
            </c:numRef>
          </c:xVal>
          <c:yVal>
            <c:numRef>
              <c:f>'例題30 非等温気相PFR'!$W$1:$W$2</c:f>
              <c:numCache>
                <c:formatCode>General</c:formatCode>
                <c:ptCount val="2"/>
                <c:pt idx="0">
                  <c:v>1100</c:v>
                </c:pt>
                <c:pt idx="1">
                  <c:v>1100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0C-42B4-8699-C351E9269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121247"/>
        <c:axId val="1"/>
      </c:scatterChart>
      <c:valAx>
        <c:axId val="823121247"/>
        <c:scaling>
          <c:orientation val="minMax"/>
          <c:max val="1.0000000000000002E-3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 b="0" i="0" baseline="0">
                    <a:effectLst/>
                  </a:rPr>
                  <a:t>V [m</a:t>
                </a:r>
                <a:r>
                  <a:rPr lang="en-US" altLang="ja-JP" sz="1200" b="0" i="0" baseline="30000">
                    <a:effectLst/>
                  </a:rPr>
                  <a:t>3</a:t>
                </a:r>
                <a:r>
                  <a:rPr lang="en-US" altLang="ja-JP" sz="1200" b="0" i="0" baseline="0">
                    <a:effectLst/>
                  </a:rPr>
                  <a:t>]</a:t>
                </a:r>
                <a:endParaRPr lang="ja-JP" altLang="ja-JP" sz="12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5.0000000000000012E-4"/>
      </c:valAx>
      <c:valAx>
        <c:axId val="1"/>
        <c:scaling>
          <c:orientation val="minMax"/>
          <c:max val="1200"/>
          <c:min val="90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T [K]</a:t>
                </a:r>
                <a:endParaRPr lang="ja-JP" altLang="en-US" sz="1200" baseline="-25000"/>
              </a:p>
            </c:rich>
          </c:tx>
          <c:layout>
            <c:manualLayout>
              <c:xMode val="edge"/>
              <c:yMode val="edge"/>
              <c:x val="5.0492412938178639E-2"/>
              <c:y val="0.29745896639680602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23121247"/>
        <c:crosses val="autoZero"/>
        <c:crossBetween val="midCat"/>
        <c:majorUnit val="100"/>
        <c:minorUnit val="50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277052327976"/>
          <c:y val="5.6990748715908181E-2"/>
          <c:w val="0.71286378865355859"/>
          <c:h val="0.6976913035988539"/>
        </c:manualLayout>
      </c:layout>
      <c:scatterChart>
        <c:scatterStyle val="lineMarker"/>
        <c:varyColors val="0"/>
        <c:ser>
          <c:idx val="2"/>
          <c:order val="0"/>
          <c:spPr>
            <a:ln w="3175" cap="flat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'例題30 非等温気相PFR'!$A$41:$A$61</c:f>
              <c:numCache>
                <c:formatCode>0.0000_ </c:formatCode>
                <c:ptCount val="21"/>
                <c:pt idx="0">
                  <c:v>0</c:v>
                </c:pt>
                <c:pt idx="1">
                  <c:v>5.0000000000000002E-5</c:v>
                </c:pt>
                <c:pt idx="2">
                  <c:v>1E-4</c:v>
                </c:pt>
                <c:pt idx="3">
                  <c:v>1.5000000000000001E-4</c:v>
                </c:pt>
                <c:pt idx="4">
                  <c:v>2.0000000000000004E-4</c:v>
                </c:pt>
                <c:pt idx="5">
                  <c:v>2.5000000000000006E-4</c:v>
                </c:pt>
                <c:pt idx="6">
                  <c:v>3.0000000000000008E-4</c:v>
                </c:pt>
                <c:pt idx="7">
                  <c:v>3.500000000000001E-4</c:v>
                </c:pt>
                <c:pt idx="8">
                  <c:v>4.0000000000000013E-4</c:v>
                </c:pt>
                <c:pt idx="9">
                  <c:v>4.5000000000000015E-4</c:v>
                </c:pt>
                <c:pt idx="10">
                  <c:v>5.0000000000000012E-4</c:v>
                </c:pt>
                <c:pt idx="11">
                  <c:v>5.5000000000000003E-4</c:v>
                </c:pt>
                <c:pt idx="12">
                  <c:v>5.9999999999999995E-4</c:v>
                </c:pt>
                <c:pt idx="13">
                  <c:v>6.4999999999999986E-4</c:v>
                </c:pt>
                <c:pt idx="14">
                  <c:v>6.9999999999999978E-4</c:v>
                </c:pt>
                <c:pt idx="15">
                  <c:v>7.4999999999999969E-4</c:v>
                </c:pt>
                <c:pt idx="16">
                  <c:v>7.999999999999996E-4</c:v>
                </c:pt>
                <c:pt idx="17">
                  <c:v>8.4999999999999952E-4</c:v>
                </c:pt>
                <c:pt idx="18">
                  <c:v>8.9999999999999943E-4</c:v>
                </c:pt>
                <c:pt idx="19">
                  <c:v>9.4999999999999935E-4</c:v>
                </c:pt>
                <c:pt idx="20">
                  <c:v>9.9999999999999937E-4</c:v>
                </c:pt>
              </c:numCache>
            </c:numRef>
          </c:xVal>
          <c:yVal>
            <c:numRef>
              <c:f>'例題30 非等温気相PFR'!$B$41:$B$61</c:f>
              <c:numCache>
                <c:formatCode>0.000_ </c:formatCode>
                <c:ptCount val="21"/>
                <c:pt idx="0">
                  <c:v>0</c:v>
                </c:pt>
                <c:pt idx="1">
                  <c:v>5.4723171777108594E-2</c:v>
                </c:pt>
                <c:pt idx="2">
                  <c:v>8.2098903128266662E-2</c:v>
                </c:pt>
                <c:pt idx="3">
                  <c:v>0.10064676333984736</c:v>
                </c:pt>
                <c:pt idx="4">
                  <c:v>0.11469367908845554</c:v>
                </c:pt>
                <c:pt idx="5">
                  <c:v>0.12600224832611323</c:v>
                </c:pt>
                <c:pt idx="6">
                  <c:v>0.13546723581741626</c:v>
                </c:pt>
                <c:pt idx="7">
                  <c:v>0.14360583100336319</c:v>
                </c:pt>
                <c:pt idx="8">
                  <c:v>0.15074413497746278</c:v>
                </c:pt>
                <c:pt idx="9">
                  <c:v>0.15710105948899328</c:v>
                </c:pt>
                <c:pt idx="10">
                  <c:v>0.16283069960729468</c:v>
                </c:pt>
                <c:pt idx="11">
                  <c:v>0.16804563863469146</c:v>
                </c:pt>
                <c:pt idx="12">
                  <c:v>0.17283063723413719</c:v>
                </c:pt>
                <c:pt idx="13">
                  <c:v>0.17725110707019009</c:v>
                </c:pt>
                <c:pt idx="14">
                  <c:v>0.18135858556237935</c:v>
                </c:pt>
                <c:pt idx="15">
                  <c:v>0.18519440159545025</c:v>
                </c:pt>
                <c:pt idx="16">
                  <c:v>0.18879220525737767</c:v>
                </c:pt>
                <c:pt idx="17">
                  <c:v>0.19217975949638483</c:v>
                </c:pt>
                <c:pt idx="18">
                  <c:v>0.19538023792200418</c:v>
                </c:pt>
                <c:pt idx="19">
                  <c:v>0.19841318360178631</c:v>
                </c:pt>
                <c:pt idx="20">
                  <c:v>0.20129522986048898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4F-44F2-8DE5-2C1BD683E885}"/>
            </c:ext>
          </c:extLst>
        </c:ser>
        <c:ser>
          <c:idx val="0"/>
          <c:order val="1"/>
          <c:spPr>
            <a:ln w="25400">
              <a:solidFill>
                <a:schemeClr val="tx1"/>
              </a:solidFill>
              <a:prstDash val="sysDot"/>
              <a:miter lim="800000"/>
            </a:ln>
          </c:spPr>
          <c:marker>
            <c:symbol val="none"/>
          </c:marker>
          <c:xVal>
            <c:numRef>
              <c:f>'例題30 非等温気相PFR'!$M$21:$M$31</c:f>
              <c:numCache>
                <c:formatCode>0.0000_ </c:formatCode>
                <c:ptCount val="11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2.9999999999999997E-4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5.9999999999999995E-4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1E-3</c:v>
                </c:pt>
              </c:numCache>
            </c:numRef>
          </c:xVal>
          <c:yVal>
            <c:numRef>
              <c:f>'例題30 非等温気相PFR'!$R$21:$R$31</c:f>
              <c:numCache>
                <c:formatCode>0.000_ </c:formatCode>
                <c:ptCount val="11"/>
                <c:pt idx="0">
                  <c:v>1.8251851851851963E-2</c:v>
                </c:pt>
                <c:pt idx="1">
                  <c:v>8.1481481481481599E-2</c:v>
                </c:pt>
                <c:pt idx="2">
                  <c:v>0.11111111111111116</c:v>
                </c:pt>
                <c:pt idx="3">
                  <c:v>0.12962962962962976</c:v>
                </c:pt>
                <c:pt idx="4">
                  <c:v>0.14370370370370378</c:v>
                </c:pt>
                <c:pt idx="5">
                  <c:v>0.15555555555555556</c:v>
                </c:pt>
                <c:pt idx="6">
                  <c:v>0.1637037037037038</c:v>
                </c:pt>
                <c:pt idx="7">
                  <c:v>0.17111111111111121</c:v>
                </c:pt>
                <c:pt idx="8">
                  <c:v>0.17777777777777781</c:v>
                </c:pt>
                <c:pt idx="9">
                  <c:v>0.18518518518518523</c:v>
                </c:pt>
                <c:pt idx="10">
                  <c:v>0.18888888888888899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4F-44F2-8DE5-2C1BD683E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121247"/>
        <c:axId val="1"/>
      </c:scatterChart>
      <c:valAx>
        <c:axId val="823121247"/>
        <c:scaling>
          <c:orientation val="minMax"/>
          <c:max val="1.0000000000000002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V [m</a:t>
                </a:r>
                <a:r>
                  <a:rPr lang="en-US" altLang="ja-JP" sz="1200" baseline="30000"/>
                  <a:t>3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5.0000000000000012E-4"/>
      </c:valAx>
      <c:valAx>
        <c:axId val="1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x</a:t>
                </a:r>
                <a:r>
                  <a:rPr lang="en-US" altLang="ja-JP" sz="1200" baseline="-25000"/>
                  <a:t>A</a:t>
                </a:r>
                <a:endParaRPr lang="ja-JP" altLang="en-US" sz="1200" baseline="-25000"/>
              </a:p>
            </c:rich>
          </c:tx>
          <c:layout>
            <c:manualLayout>
              <c:xMode val="edge"/>
              <c:yMode val="edge"/>
              <c:x val="3.6508061385075098E-2"/>
              <c:y val="0.36892672008215183"/>
            </c:manualLayout>
          </c:layout>
          <c:overlay val="0"/>
        </c:title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23121247"/>
        <c:crosses val="autoZero"/>
        <c:crossBetween val="midCat"/>
        <c:majorUnit val="0.2"/>
        <c:minorUnit val="0.1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4920801227171"/>
          <c:y val="4.9288170285377922E-2"/>
          <c:w val="0.66790088547097626"/>
          <c:h val="0.68228452089346903"/>
        </c:manualLayout>
      </c:layout>
      <c:scatterChart>
        <c:scatterStyle val="lineMarker"/>
        <c:varyColors val="0"/>
        <c:ser>
          <c:idx val="0"/>
          <c:order val="0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'例題30 非等温気相PFR'!$A$41:$A$61</c:f>
              <c:numCache>
                <c:formatCode>0.0000_ </c:formatCode>
                <c:ptCount val="21"/>
                <c:pt idx="0">
                  <c:v>0</c:v>
                </c:pt>
                <c:pt idx="1">
                  <c:v>5.0000000000000002E-5</c:v>
                </c:pt>
                <c:pt idx="2">
                  <c:v>1E-4</c:v>
                </c:pt>
                <c:pt idx="3">
                  <c:v>1.5000000000000001E-4</c:v>
                </c:pt>
                <c:pt idx="4">
                  <c:v>2.0000000000000004E-4</c:v>
                </c:pt>
                <c:pt idx="5">
                  <c:v>2.5000000000000006E-4</c:v>
                </c:pt>
                <c:pt idx="6">
                  <c:v>3.0000000000000008E-4</c:v>
                </c:pt>
                <c:pt idx="7">
                  <c:v>3.500000000000001E-4</c:v>
                </c:pt>
                <c:pt idx="8">
                  <c:v>4.0000000000000013E-4</c:v>
                </c:pt>
                <c:pt idx="9">
                  <c:v>4.5000000000000015E-4</c:v>
                </c:pt>
                <c:pt idx="10">
                  <c:v>5.0000000000000012E-4</c:v>
                </c:pt>
                <c:pt idx="11">
                  <c:v>5.5000000000000003E-4</c:v>
                </c:pt>
                <c:pt idx="12">
                  <c:v>5.9999999999999995E-4</c:v>
                </c:pt>
                <c:pt idx="13">
                  <c:v>6.4999999999999986E-4</c:v>
                </c:pt>
                <c:pt idx="14">
                  <c:v>6.9999999999999978E-4</c:v>
                </c:pt>
                <c:pt idx="15">
                  <c:v>7.4999999999999969E-4</c:v>
                </c:pt>
                <c:pt idx="16">
                  <c:v>7.999999999999996E-4</c:v>
                </c:pt>
                <c:pt idx="17">
                  <c:v>8.4999999999999952E-4</c:v>
                </c:pt>
                <c:pt idx="18">
                  <c:v>8.9999999999999943E-4</c:v>
                </c:pt>
                <c:pt idx="19">
                  <c:v>9.4999999999999935E-4</c:v>
                </c:pt>
                <c:pt idx="20">
                  <c:v>9.9999999999999937E-4</c:v>
                </c:pt>
              </c:numCache>
            </c:numRef>
          </c:xVal>
          <c:yVal>
            <c:numRef>
              <c:f>'例題30 非等温気相PFR'!$C$41:$C$61</c:f>
              <c:numCache>
                <c:formatCode>0.0_ </c:formatCode>
                <c:ptCount val="21"/>
                <c:pt idx="0">
                  <c:v>1035</c:v>
                </c:pt>
                <c:pt idx="1">
                  <c:v>1008.8512861330541</c:v>
                </c:pt>
                <c:pt idx="2">
                  <c:v>996.30654153180251</c:v>
                </c:pt>
                <c:pt idx="3">
                  <c:v>987.98688936942369</c:v>
                </c:pt>
                <c:pt idx="4">
                  <c:v>981.77898772921208</c:v>
                </c:pt>
                <c:pt idx="5">
                  <c:v>976.83786663192734</c:v>
                </c:pt>
                <c:pt idx="6">
                  <c:v>972.74027734818708</c:v>
                </c:pt>
                <c:pt idx="7">
                  <c:v>969.24413253231637</c:v>
                </c:pt>
                <c:pt idx="8">
                  <c:v>966.19811046080554</c:v>
                </c:pt>
                <c:pt idx="9">
                  <c:v>963.50137903110465</c:v>
                </c:pt>
                <c:pt idx="10">
                  <c:v>961.08341850821523</c:v>
                </c:pt>
                <c:pt idx="11">
                  <c:v>958.89300102248365</c:v>
                </c:pt>
                <c:pt idx="12">
                  <c:v>956.89175666779056</c:v>
                </c:pt>
                <c:pt idx="13">
                  <c:v>955.05021254990493</c:v>
                </c:pt>
                <c:pt idx="14">
                  <c:v>953.34524622241793</c:v>
                </c:pt>
                <c:pt idx="15">
                  <c:v>951.75838823441575</c:v>
                </c:pt>
                <c:pt idx="16">
                  <c:v>950.27465552898491</c:v>
                </c:pt>
                <c:pt idx="17">
                  <c:v>948.88172835987029</c:v>
                </c:pt>
                <c:pt idx="18">
                  <c:v>947.56935619804244</c:v>
                </c:pt>
                <c:pt idx="19">
                  <c:v>946.32892027852517</c:v>
                </c:pt>
                <c:pt idx="20">
                  <c:v>945.15310575718001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C2-46FC-B3A2-72DCA45AC638}"/>
            </c:ext>
          </c:extLst>
        </c:ser>
        <c:ser>
          <c:idx val="2"/>
          <c:order val="1"/>
          <c:spPr>
            <a:ln w="25400" cap="flat">
              <a:solidFill>
                <a:schemeClr val="tx1"/>
              </a:solidFill>
              <a:prstDash val="sysDot"/>
              <a:miter lim="800000"/>
            </a:ln>
          </c:spPr>
          <c:marker>
            <c:symbol val="none"/>
          </c:marker>
          <c:xVal>
            <c:numRef>
              <c:f>'例題30 非等温気相PFR'!$M$21:$M$31</c:f>
              <c:numCache>
                <c:formatCode>0.0000_ </c:formatCode>
                <c:ptCount val="11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2.9999999999999997E-4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5.9999999999999995E-4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1E-3</c:v>
                </c:pt>
              </c:numCache>
            </c:numRef>
          </c:xVal>
          <c:yVal>
            <c:numRef>
              <c:f>'例題30 非等温気相PFR'!$P$21:$P$31</c:f>
              <c:numCache>
                <c:formatCode>0.00_ </c:formatCode>
                <c:ptCount val="11"/>
                <c:pt idx="0">
                  <c:v>1034.9499999999998</c:v>
                </c:pt>
                <c:pt idx="1">
                  <c:v>995.35</c:v>
                </c:pt>
                <c:pt idx="2">
                  <c:v>979.85</c:v>
                </c:pt>
                <c:pt idx="3">
                  <c:v>970.14</c:v>
                </c:pt>
                <c:pt idx="4">
                  <c:v>963.1</c:v>
                </c:pt>
                <c:pt idx="5">
                  <c:v>957.6</c:v>
                </c:pt>
                <c:pt idx="6">
                  <c:v>953.05</c:v>
                </c:pt>
                <c:pt idx="7">
                  <c:v>949.26</c:v>
                </c:pt>
                <c:pt idx="8">
                  <c:v>945.94999999999993</c:v>
                </c:pt>
                <c:pt idx="9">
                  <c:v>943.05</c:v>
                </c:pt>
                <c:pt idx="10">
                  <c:v>940.44999999999993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C2-46FC-B3A2-72DCA45AC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121247"/>
        <c:axId val="1"/>
      </c:scatterChart>
      <c:valAx>
        <c:axId val="823121247"/>
        <c:scaling>
          <c:orientation val="minMax"/>
          <c:max val="1.0000000000000002E-3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 b="0" i="0" baseline="0">
                    <a:effectLst/>
                  </a:rPr>
                  <a:t>V [m</a:t>
                </a:r>
                <a:r>
                  <a:rPr lang="en-US" altLang="ja-JP" sz="1200" b="0" i="0" baseline="30000">
                    <a:effectLst/>
                  </a:rPr>
                  <a:t>3</a:t>
                </a:r>
                <a:r>
                  <a:rPr lang="en-US" altLang="ja-JP" sz="1200" b="0" i="0" baseline="0">
                    <a:effectLst/>
                  </a:rPr>
                  <a:t>]</a:t>
                </a:r>
                <a:endParaRPr lang="ja-JP" altLang="ja-JP" sz="12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5.0000000000000012E-4"/>
      </c:valAx>
      <c:valAx>
        <c:axId val="1"/>
        <c:scaling>
          <c:orientation val="minMax"/>
          <c:max val="1200"/>
          <c:min val="90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T [K]</a:t>
                </a:r>
                <a:endParaRPr lang="ja-JP" altLang="en-US" sz="1200" baseline="-25000"/>
              </a:p>
            </c:rich>
          </c:tx>
          <c:layout>
            <c:manualLayout>
              <c:xMode val="edge"/>
              <c:yMode val="edge"/>
              <c:x val="5.0492412938178639E-2"/>
              <c:y val="0.29745896639680602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23121247"/>
        <c:crosses val="autoZero"/>
        <c:crossBetween val="midCat"/>
        <c:majorUnit val="100"/>
        <c:minorUnit val="50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99060</xdr:colOff>
          <xdr:row>6</xdr:row>
          <xdr:rowOff>12915</xdr:rowOff>
        </xdr:from>
        <xdr:to>
          <xdr:col>5</xdr:col>
          <xdr:colOff>264763</xdr:colOff>
          <xdr:row>8</xdr:row>
          <xdr:rowOff>904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Runge-Kutta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121080</xdr:colOff>
      <xdr:row>19</xdr:row>
      <xdr:rowOff>73915</xdr:rowOff>
    </xdr:from>
    <xdr:to>
      <xdr:col>11</xdr:col>
      <xdr:colOff>609318</xdr:colOff>
      <xdr:row>29</xdr:row>
      <xdr:rowOff>46213</xdr:rowOff>
    </xdr:to>
    <xdr:graphicFrame macro="">
      <xdr:nvGraphicFramePr>
        <xdr:cNvPr id="1047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12915</xdr:colOff>
      <xdr:row>29</xdr:row>
      <xdr:rowOff>100327</xdr:rowOff>
    </xdr:from>
    <xdr:to>
      <xdr:col>12</xdr:col>
      <xdr:colOff>45053</xdr:colOff>
      <xdr:row>41</xdr:row>
      <xdr:rowOff>8612</xdr:rowOff>
    </xdr:to>
    <xdr:graphicFrame macro="">
      <xdr:nvGraphicFramePr>
        <xdr:cNvPr id="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81936</xdr:colOff>
      <xdr:row>9</xdr:row>
      <xdr:rowOff>102419</xdr:rowOff>
    </xdr:from>
    <xdr:to>
      <xdr:col>17</xdr:col>
      <xdr:colOff>232440</xdr:colOff>
      <xdr:row>19</xdr:row>
      <xdr:rowOff>72213</xdr:rowOff>
    </xdr:to>
    <xdr:graphicFrame macro="">
      <xdr:nvGraphicFramePr>
        <xdr:cNvPr id="5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570135</xdr:colOff>
      <xdr:row>18</xdr:row>
      <xdr:rowOff>83641</xdr:rowOff>
    </xdr:from>
    <xdr:to>
      <xdr:col>17</xdr:col>
      <xdr:colOff>349989</xdr:colOff>
      <xdr:row>28</xdr:row>
      <xdr:rowOff>163662</xdr:rowOff>
    </xdr:to>
    <xdr:graphicFrame macro="">
      <xdr:nvGraphicFramePr>
        <xdr:cNvPr id="6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42288</xdr:colOff>
      <xdr:row>10</xdr:row>
      <xdr:rowOff>101969</xdr:rowOff>
    </xdr:from>
    <xdr:to>
      <xdr:col>10</xdr:col>
      <xdr:colOff>317953</xdr:colOff>
      <xdr:row>13</xdr:row>
      <xdr:rowOff>52700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99508" y="1897189"/>
          <a:ext cx="2232326" cy="48671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0.55788</cdr:x>
      <cdr:y>0.37897</cdr:y>
    </cdr:from>
    <cdr:to>
      <cdr:x>0.60082</cdr:x>
      <cdr:y>0.54662</cdr:y>
    </cdr:to>
    <cdr:cxnSp macro="">
      <cdr:nvCxnSpPr>
        <cdr:cNvPr id="2" name="直線コネクタ 1"/>
        <cdr:cNvCxnSpPr/>
      </cdr:nvCxnSpPr>
      <cdr:spPr>
        <a:xfrm xmlns:a="http://schemas.openxmlformats.org/drawingml/2006/main" flipH="1">
          <a:off x="1964267" y="661327"/>
          <a:ext cx="151189" cy="29255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0.50498</cdr:x>
      <cdr:y>0.23289</cdr:y>
    </cdr:from>
    <cdr:to>
      <cdr:x>0.66885</cdr:x>
      <cdr:y>0.3775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778000" y="406400"/>
          <a:ext cx="576979" cy="252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COCO</a:t>
          </a:r>
        </a:p>
      </cdr:txBody>
    </cdr:sp>
  </cdr:relSizeAnchor>
  <cdr:relSizeAnchor xmlns:cdr="http://schemas.openxmlformats.org/drawingml/2006/chartDrawing">
    <cdr:from>
      <cdr:x>0.73293</cdr:x>
      <cdr:y>0.28809</cdr:y>
    </cdr:from>
    <cdr:to>
      <cdr:x>0.77587</cdr:x>
      <cdr:y>0.45574</cdr:y>
    </cdr:to>
    <cdr:cxnSp macro="">
      <cdr:nvCxnSpPr>
        <cdr:cNvPr id="5" name="直線コネクタ 4"/>
        <cdr:cNvCxnSpPr/>
      </cdr:nvCxnSpPr>
      <cdr:spPr>
        <a:xfrm xmlns:a="http://schemas.openxmlformats.org/drawingml/2006/main" flipH="1">
          <a:off x="2747989" y="501768"/>
          <a:ext cx="160997" cy="291994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/>
          </a:solidFill>
          <a:prstDash val="soli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0.69976</cdr:x>
      <cdr:y>0.15526</cdr:y>
    </cdr:from>
    <cdr:to>
      <cdr:x>0.86363</cdr:x>
      <cdr:y>0.29987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463800" y="270933"/>
          <a:ext cx="576979" cy="252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Excel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0.2904</cdr:x>
      <cdr:y>0.12889</cdr:y>
    </cdr:from>
    <cdr:to>
      <cdr:x>0.38432</cdr:x>
      <cdr:y>0.26796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1124221" y="240871"/>
          <a:ext cx="363592" cy="259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r>
            <a:rPr lang="en-US" altLang="ja-JP" sz="1200" baseline="-25000">
              <a:latin typeface="Arial" panose="020B0604020202020204" pitchFamily="34" charset="0"/>
              <a:cs typeface="Arial" panose="020B0604020202020204" pitchFamily="34" charset="0"/>
            </a:rPr>
            <a:t>a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0.627</cdr:x>
      <cdr:y>0.55248</cdr:y>
    </cdr:from>
    <cdr:to>
      <cdr:x>0.79661</cdr:x>
      <cdr:y>0.69647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2427308" y="1032512"/>
          <a:ext cx="656596" cy="26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Excel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0.33414</cdr:x>
      <cdr:y>0.59371</cdr:y>
    </cdr:from>
    <cdr:to>
      <cdr:x>0.52104</cdr:x>
      <cdr:y>0.7463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1293557" y="1109570"/>
          <a:ext cx="723547" cy="285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COCO</a:t>
          </a:r>
        </a:p>
      </cdr:txBody>
    </cdr:sp>
  </cdr:relSizeAnchor>
  <cdr:relSizeAnchor xmlns:cdr="http://schemas.openxmlformats.org/drawingml/2006/chartDrawing">
    <cdr:from>
      <cdr:x>0.68181</cdr:x>
      <cdr:y>0.47365</cdr:y>
    </cdr:from>
    <cdr:to>
      <cdr:x>0.71696</cdr:x>
      <cdr:y>0.57995</cdr:y>
    </cdr:to>
    <cdr:cxnSp macro="">
      <cdr:nvCxnSpPr>
        <cdr:cNvPr id="12" name="直線コネクタ 11"/>
        <cdr:cNvCxnSpPr/>
      </cdr:nvCxnSpPr>
      <cdr:spPr>
        <a:xfrm xmlns:a="http://schemas.openxmlformats.org/drawingml/2006/main" flipH="1">
          <a:off x="2639496" y="885201"/>
          <a:ext cx="136076" cy="198661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0.51052</cdr:x>
      <cdr:y>0.46995</cdr:y>
    </cdr:from>
    <cdr:to>
      <cdr:x>0.56259</cdr:x>
      <cdr:y>0.6547</cdr:y>
    </cdr:to>
    <cdr:cxnSp macro="">
      <cdr:nvCxnSpPr>
        <cdr:cNvPr id="13" name="直線コネクタ 12"/>
        <cdr:cNvCxnSpPr/>
      </cdr:nvCxnSpPr>
      <cdr:spPr>
        <a:xfrm xmlns:a="http://schemas.openxmlformats.org/drawingml/2006/main" flipH="1">
          <a:off x="1976395" y="878275"/>
          <a:ext cx="201576" cy="34527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0.55515</cdr:x>
      <cdr:y>0.45323</cdr:y>
    </cdr:from>
    <cdr:to>
      <cdr:x>0.59809</cdr:x>
      <cdr:y>0.62088</cdr:y>
    </cdr:to>
    <cdr:cxnSp macro="">
      <cdr:nvCxnSpPr>
        <cdr:cNvPr id="2" name="直線コネクタ 1"/>
        <cdr:cNvCxnSpPr/>
      </cdr:nvCxnSpPr>
      <cdr:spPr>
        <a:xfrm xmlns:a="http://schemas.openxmlformats.org/drawingml/2006/main" flipH="1">
          <a:off x="2079255" y="812586"/>
          <a:ext cx="160829" cy="300573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0.50498</cdr:x>
      <cdr:y>0.23289</cdr:y>
    </cdr:from>
    <cdr:to>
      <cdr:x>0.66885</cdr:x>
      <cdr:y>0.3775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778000" y="406400"/>
          <a:ext cx="576979" cy="252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COCO</a:t>
          </a:r>
        </a:p>
      </cdr:txBody>
    </cdr:sp>
  </cdr:relSizeAnchor>
  <cdr:relSizeAnchor xmlns:cdr="http://schemas.openxmlformats.org/drawingml/2006/chartDrawing">
    <cdr:from>
      <cdr:x>0.71495</cdr:x>
      <cdr:y>0.43015</cdr:y>
    </cdr:from>
    <cdr:to>
      <cdr:x>0.75789</cdr:x>
      <cdr:y>0.5978</cdr:y>
    </cdr:to>
    <cdr:cxnSp macro="">
      <cdr:nvCxnSpPr>
        <cdr:cNvPr id="5" name="直線コネクタ 4"/>
        <cdr:cNvCxnSpPr/>
      </cdr:nvCxnSpPr>
      <cdr:spPr>
        <a:xfrm xmlns:a="http://schemas.openxmlformats.org/drawingml/2006/main" flipH="1">
          <a:off x="2677781" y="771203"/>
          <a:ext cx="160828" cy="300573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/>
          </a:solidFill>
          <a:prstDash val="soli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0.69976</cdr:x>
      <cdr:y>0.15526</cdr:y>
    </cdr:from>
    <cdr:to>
      <cdr:x>0.86363</cdr:x>
      <cdr:y>0.29987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463800" y="270933"/>
          <a:ext cx="576979" cy="252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Excel</a:t>
          </a:r>
        </a:p>
      </cdr:txBody>
    </cdr:sp>
  </cdr:relSizeAnchor>
  <cdr:relSizeAnchor xmlns:cdr="http://schemas.openxmlformats.org/drawingml/2006/chartDrawing">
    <cdr:from>
      <cdr:x>0.20548</cdr:x>
      <cdr:y>0.08369</cdr:y>
    </cdr:from>
    <cdr:to>
      <cdr:x>0.51234</cdr:x>
      <cdr:y>0.21957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770467" y="146050"/>
          <a:ext cx="1150576" cy="237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rPr>
            <a:t>断熱条件 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rPr>
            <a:t>U=0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0.68386</cdr:x>
      <cdr:y>0.3395</cdr:y>
    </cdr:from>
    <cdr:to>
      <cdr:x>0.85347</cdr:x>
      <cdr:y>0.48349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2833175" y="653055"/>
          <a:ext cx="702681" cy="276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Excel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0.5245</cdr:x>
      <cdr:y>0.29554</cdr:y>
    </cdr:from>
    <cdr:to>
      <cdr:x>0.7114</cdr:x>
      <cdr:y>0.44813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2172944" y="568494"/>
          <a:ext cx="774312" cy="293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COCO</a:t>
          </a:r>
        </a:p>
      </cdr:txBody>
    </cdr:sp>
  </cdr:relSizeAnchor>
  <cdr:relSizeAnchor xmlns:cdr="http://schemas.openxmlformats.org/drawingml/2006/chartDrawing">
    <cdr:from>
      <cdr:x>0.68181</cdr:x>
      <cdr:y>0.47365</cdr:y>
    </cdr:from>
    <cdr:to>
      <cdr:x>0.71696</cdr:x>
      <cdr:y>0.57995</cdr:y>
    </cdr:to>
    <cdr:cxnSp macro="">
      <cdr:nvCxnSpPr>
        <cdr:cNvPr id="12" name="直線コネクタ 11"/>
        <cdr:cNvCxnSpPr/>
      </cdr:nvCxnSpPr>
      <cdr:spPr>
        <a:xfrm xmlns:a="http://schemas.openxmlformats.org/drawingml/2006/main" flipH="1">
          <a:off x="2639496" y="885201"/>
          <a:ext cx="136076" cy="198661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0.5748</cdr:x>
      <cdr:y>0.41671</cdr:y>
    </cdr:from>
    <cdr:to>
      <cdr:x>0.62687</cdr:x>
      <cdr:y>0.60146</cdr:y>
    </cdr:to>
    <cdr:cxnSp macro="">
      <cdr:nvCxnSpPr>
        <cdr:cNvPr id="13" name="直線コネクタ 12"/>
        <cdr:cNvCxnSpPr/>
      </cdr:nvCxnSpPr>
      <cdr:spPr>
        <a:xfrm xmlns:a="http://schemas.openxmlformats.org/drawingml/2006/main" flipH="1">
          <a:off x="2381333" y="801562"/>
          <a:ext cx="215722" cy="35538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W173"/>
  <sheetViews>
    <sheetView tabSelected="1" zoomScale="118" zoomScaleNormal="118" workbookViewId="0">
      <selection activeCell="L9" sqref="L9"/>
    </sheetView>
  </sheetViews>
  <sheetFormatPr defaultColWidth="12" defaultRowHeight="13.8"/>
  <cols>
    <col min="1" max="1" width="14.28515625" style="51" customWidth="1"/>
    <col min="2" max="2" width="11.140625" style="24" customWidth="1"/>
    <col min="3" max="3" width="9.7109375" style="24" customWidth="1"/>
    <col min="4" max="4" width="3.140625" style="1" customWidth="1"/>
    <col min="5" max="5" width="2.28515625" style="1" customWidth="1"/>
    <col min="6" max="6" width="7.42578125" style="1" customWidth="1"/>
    <col min="7" max="7" width="8.7109375" style="1" customWidth="1"/>
    <col min="8" max="8" width="9.85546875" style="1" customWidth="1"/>
    <col min="9" max="9" width="7.42578125" style="1" customWidth="1"/>
    <col min="10" max="10" width="10.7109375" style="1" customWidth="1"/>
    <col min="11" max="11" width="12.85546875" style="1" customWidth="1"/>
    <col min="12" max="12" width="13.42578125" style="1" bestFit="1" customWidth="1"/>
    <col min="13" max="13" width="14.85546875" style="1" customWidth="1"/>
    <col min="14" max="16384" width="12" style="1"/>
  </cols>
  <sheetData>
    <row r="1" spans="1:23" ht="15.6" thickBot="1">
      <c r="A1" s="51" t="s">
        <v>59</v>
      </c>
      <c r="B1" s="52">
        <v>2</v>
      </c>
      <c r="F1" s="1" t="s">
        <v>1</v>
      </c>
      <c r="I1" s="22" t="s">
        <v>9</v>
      </c>
      <c r="J1" s="24">
        <v>1035</v>
      </c>
      <c r="K1" s="24" t="s">
        <v>5</v>
      </c>
      <c r="L1" s="21"/>
      <c r="M1" s="24" t="s">
        <v>44</v>
      </c>
      <c r="N1" s="24"/>
      <c r="O1" s="24"/>
      <c r="P1" s="24"/>
      <c r="S1" s="1" t="s">
        <v>29</v>
      </c>
      <c r="T1" s="2">
        <v>2.6689999999999998E-2</v>
      </c>
      <c r="U1" s="1" t="s">
        <v>30</v>
      </c>
      <c r="V1" s="1">
        <v>0</v>
      </c>
      <c r="W1" s="1">
        <v>1100</v>
      </c>
    </row>
    <row r="2" spans="1:23">
      <c r="A2" s="51" t="s">
        <v>2</v>
      </c>
      <c r="B2" s="24" t="s">
        <v>36</v>
      </c>
      <c r="C2" s="24" t="s">
        <v>10</v>
      </c>
      <c r="F2" s="22" t="s">
        <v>4</v>
      </c>
      <c r="G2" s="23">
        <v>3.7600000000000001E-2</v>
      </c>
      <c r="H2" s="24" t="s">
        <v>6</v>
      </c>
      <c r="I2" s="22" t="s">
        <v>38</v>
      </c>
      <c r="J2" s="24">
        <v>1100</v>
      </c>
      <c r="K2" s="24" t="s">
        <v>39</v>
      </c>
      <c r="L2" s="4"/>
      <c r="M2" s="24" t="s">
        <v>19</v>
      </c>
      <c r="N2" s="24" t="s">
        <v>20</v>
      </c>
      <c r="O2" s="24" t="s">
        <v>21</v>
      </c>
      <c r="R2" s="24" t="s">
        <v>43</v>
      </c>
      <c r="S2" s="1" t="s">
        <v>31</v>
      </c>
      <c r="T2" s="1">
        <f>4/T1</f>
        <v>149.86886474334958</v>
      </c>
      <c r="U2" s="18" t="s">
        <v>32</v>
      </c>
      <c r="V2" s="1">
        <v>1E-3</v>
      </c>
      <c r="W2" s="1">
        <v>1100</v>
      </c>
    </row>
    <row r="3" spans="1:23">
      <c r="A3" s="23">
        <v>9.9999999999999937E-4</v>
      </c>
      <c r="B3" s="24">
        <v>0.49944410268748946</v>
      </c>
      <c r="C3" s="24">
        <v>1019.958965306942</v>
      </c>
      <c r="F3" s="22" t="s">
        <v>35</v>
      </c>
      <c r="G3" s="24">
        <f>G2*(1+B3)</f>
        <v>5.6379098261049601E-2</v>
      </c>
      <c r="H3" s="24" t="s">
        <v>6</v>
      </c>
      <c r="I3" s="22" t="s">
        <v>41</v>
      </c>
      <c r="J3" s="28">
        <v>80770</v>
      </c>
      <c r="K3" s="25" t="s">
        <v>13</v>
      </c>
      <c r="L3" s="4"/>
      <c r="M3" s="24" t="s">
        <v>22</v>
      </c>
      <c r="N3" s="24" t="s">
        <v>23</v>
      </c>
      <c r="O3" s="1" t="s">
        <v>42</v>
      </c>
      <c r="P3" s="24" t="s">
        <v>24</v>
      </c>
      <c r="R3" s="24" t="s">
        <v>25</v>
      </c>
      <c r="S3" s="1" t="s">
        <v>28</v>
      </c>
      <c r="T3" s="13">
        <v>1.79</v>
      </c>
      <c r="U3" s="1" t="s">
        <v>23</v>
      </c>
    </row>
    <row r="4" spans="1:23" ht="14.4" thickBot="1">
      <c r="B4" s="53" t="s">
        <v>37</v>
      </c>
      <c r="C4" s="53" t="s">
        <v>11</v>
      </c>
      <c r="D4" s="3"/>
      <c r="E4" s="3"/>
      <c r="F4" s="22" t="s">
        <v>48</v>
      </c>
      <c r="G4" s="24">
        <v>18.8</v>
      </c>
      <c r="H4" s="24" t="s">
        <v>8</v>
      </c>
      <c r="I4" s="22" t="s">
        <v>33</v>
      </c>
      <c r="J4" s="24">
        <v>110</v>
      </c>
      <c r="K4" s="24" t="s">
        <v>34</v>
      </c>
      <c r="M4" s="30">
        <v>0</v>
      </c>
      <c r="N4" s="31">
        <v>0</v>
      </c>
      <c r="O4" s="1">
        <v>761.8</v>
      </c>
      <c r="P4" s="32">
        <f>O4+273.15</f>
        <v>1034.9499999999998</v>
      </c>
      <c r="Q4" s="1">
        <v>0.13500000000000001</v>
      </c>
      <c r="R4" s="33">
        <f>1-Q4/$Q$4</f>
        <v>0</v>
      </c>
      <c r="S4" s="1" t="s">
        <v>26</v>
      </c>
      <c r="T4" s="19">
        <f>T3*(3.14/4)*T1^2</f>
        <v>1.000967173915E-3</v>
      </c>
      <c r="U4" s="1" t="s">
        <v>27</v>
      </c>
    </row>
    <row r="5" spans="1:23" ht="14.4" thickBot="1">
      <c r="A5" s="51" t="s">
        <v>60</v>
      </c>
      <c r="B5" s="65">
        <f>G6/G2</f>
        <v>372.3683596617563</v>
      </c>
      <c r="C5" s="54">
        <f>(-J5*(C3-J2)+(-G6)*J3)/(G3*J6)</f>
        <v>20280.206077217372</v>
      </c>
      <c r="D5" s="5"/>
      <c r="E5" s="6"/>
      <c r="F5" s="22" t="s">
        <v>14</v>
      </c>
      <c r="G5" s="24">
        <f>3.58*EXP(34222*(1/J1-1/C3))</f>
        <v>2.1984814993236679</v>
      </c>
      <c r="H5" s="25" t="s">
        <v>15</v>
      </c>
      <c r="I5" s="22" t="s">
        <v>18</v>
      </c>
      <c r="J5" s="29">
        <f>J4*T2</f>
        <v>16485.575121768452</v>
      </c>
      <c r="K5" s="30" t="s">
        <v>46</v>
      </c>
      <c r="M5" s="30">
        <v>1E-4</v>
      </c>
      <c r="N5" s="31">
        <v>0.17882704314857012</v>
      </c>
      <c r="O5" s="1">
        <v>736.4</v>
      </c>
      <c r="P5" s="32">
        <f t="shared" ref="P5:P14" si="0">O5+273.15</f>
        <v>1009.55</v>
      </c>
      <c r="Q5" s="1">
        <v>0.122</v>
      </c>
      <c r="R5" s="33">
        <f t="shared" ref="R5:R14" si="1">1-Q5/$Q$4</f>
        <v>9.6296296296296324E-2</v>
      </c>
      <c r="T5" s="2"/>
    </row>
    <row r="6" spans="1:23" ht="14.4" thickBot="1">
      <c r="F6" s="26" t="s">
        <v>16</v>
      </c>
      <c r="G6" s="34">
        <f>G5*G4*(1-B3)*(J1/C3)/(1+B3)</f>
        <v>14.001050323282037</v>
      </c>
      <c r="H6" s="24" t="s">
        <v>17</v>
      </c>
      <c r="I6" s="22" t="s">
        <v>47</v>
      </c>
      <c r="J6" s="23">
        <v>165</v>
      </c>
      <c r="K6" s="25" t="s">
        <v>7</v>
      </c>
      <c r="M6" s="30">
        <v>2.0000000000000001E-4</v>
      </c>
      <c r="N6" s="31">
        <v>0.35765408629714024</v>
      </c>
      <c r="O6" s="1">
        <v>733.1</v>
      </c>
      <c r="P6" s="32">
        <f t="shared" si="0"/>
        <v>1006.25</v>
      </c>
      <c r="Q6" s="1">
        <v>0.114</v>
      </c>
      <c r="R6" s="33">
        <f t="shared" si="1"/>
        <v>0.15555555555555556</v>
      </c>
    </row>
    <row r="7" spans="1:23">
      <c r="A7" s="51" t="s">
        <v>62</v>
      </c>
      <c r="B7" s="55">
        <v>0</v>
      </c>
      <c r="I7" s="22"/>
      <c r="J7" s="22"/>
      <c r="M7" s="30">
        <v>2.9999999999999997E-4</v>
      </c>
      <c r="N7" s="31">
        <v>0.53648112944571036</v>
      </c>
      <c r="O7" s="1">
        <v>733.8</v>
      </c>
      <c r="P7" s="32">
        <f t="shared" si="0"/>
        <v>1006.9499999999999</v>
      </c>
      <c r="Q7" s="1">
        <v>0.1075</v>
      </c>
      <c r="R7" s="33">
        <f t="shared" si="1"/>
        <v>0.20370370370370372</v>
      </c>
    </row>
    <row r="8" spans="1:23">
      <c r="A8" s="56" t="s">
        <v>0</v>
      </c>
      <c r="B8" s="57">
        <v>1E-3</v>
      </c>
      <c r="I8" s="22"/>
      <c r="J8" s="24"/>
      <c r="K8" s="9"/>
      <c r="M8" s="30">
        <v>4.0000000000000002E-4</v>
      </c>
      <c r="N8" s="31">
        <v>0.71530817259428048</v>
      </c>
      <c r="O8" s="1">
        <v>735.5</v>
      </c>
      <c r="P8" s="32">
        <f t="shared" si="0"/>
        <v>1008.65</v>
      </c>
      <c r="Q8" s="1">
        <v>0.1012</v>
      </c>
      <c r="R8" s="33">
        <f t="shared" si="1"/>
        <v>0.25037037037037047</v>
      </c>
    </row>
    <row r="9" spans="1:23" ht="14.4" thickBot="1">
      <c r="A9" s="51" t="s">
        <v>63</v>
      </c>
      <c r="B9" s="58">
        <v>5.0000000000000002E-5</v>
      </c>
      <c r="F9" s="26"/>
      <c r="G9" s="24"/>
      <c r="H9" s="24"/>
      <c r="I9" s="24"/>
      <c r="J9" s="24"/>
      <c r="M9" s="30">
        <v>5.0000000000000001E-4</v>
      </c>
      <c r="N9" s="31">
        <v>0.8941352157428506</v>
      </c>
      <c r="O9" s="1">
        <v>737.6</v>
      </c>
      <c r="P9" s="32">
        <f t="shared" si="0"/>
        <v>1010.75</v>
      </c>
      <c r="Q9" s="1">
        <v>9.5000000000000001E-2</v>
      </c>
      <c r="R9" s="33">
        <f t="shared" si="1"/>
        <v>0.29629629629629628</v>
      </c>
    </row>
    <row r="10" spans="1:23">
      <c r="A10" s="51" t="s">
        <v>61</v>
      </c>
      <c r="F10" s="24"/>
      <c r="G10" s="24"/>
      <c r="H10" s="24"/>
      <c r="I10" s="24"/>
      <c r="J10" s="25"/>
      <c r="M10" s="30">
        <v>5.9999999999999995E-4</v>
      </c>
      <c r="N10" s="31">
        <v>1.0729622588914207</v>
      </c>
      <c r="O10" s="1">
        <v>739.7</v>
      </c>
      <c r="P10" s="32">
        <f t="shared" si="0"/>
        <v>1012.85</v>
      </c>
      <c r="Q10" s="1">
        <v>8.8999999999999996E-2</v>
      </c>
      <c r="R10" s="33">
        <f t="shared" si="1"/>
        <v>0.34074074074074079</v>
      </c>
    </row>
    <row r="11" spans="1:23" ht="14.4" thickBot="1">
      <c r="A11" s="51" t="s">
        <v>3</v>
      </c>
      <c r="B11" s="59" t="s">
        <v>40</v>
      </c>
      <c r="C11" s="59" t="s">
        <v>12</v>
      </c>
      <c r="D11" s="7"/>
      <c r="E11" s="7"/>
      <c r="F11" s="24"/>
      <c r="G11" s="24"/>
      <c r="H11" s="24"/>
      <c r="I11" s="24"/>
      <c r="J11" s="25"/>
      <c r="M11" s="30">
        <v>6.9999999999999999E-4</v>
      </c>
      <c r="N11" s="31">
        <v>1.2517893020399908</v>
      </c>
      <c r="O11" s="1">
        <v>741.9</v>
      </c>
      <c r="P11" s="32">
        <f t="shared" si="0"/>
        <v>1015.05</v>
      </c>
      <c r="Q11" s="1">
        <v>8.3199999999999996E-2</v>
      </c>
      <c r="R11" s="33">
        <f t="shared" si="1"/>
        <v>0.38370370370370377</v>
      </c>
    </row>
    <row r="12" spans="1:23" ht="14.4" thickBot="1">
      <c r="A12" s="60">
        <v>0</v>
      </c>
      <c r="B12" s="61">
        <v>0</v>
      </c>
      <c r="C12" s="62">
        <v>1035</v>
      </c>
      <c r="D12" s="27"/>
      <c r="E12" s="12"/>
      <c r="F12" s="8"/>
      <c r="G12" s="8"/>
      <c r="H12" s="8"/>
      <c r="I12" s="8"/>
      <c r="J12" s="20"/>
      <c r="K12" s="8"/>
      <c r="L12" s="8"/>
      <c r="M12" s="30">
        <v>8.0000000000000004E-4</v>
      </c>
      <c r="N12" s="31">
        <v>1.430616345188561</v>
      </c>
      <c r="O12" s="1">
        <v>744.1</v>
      </c>
      <c r="P12" s="32">
        <f t="shared" si="0"/>
        <v>1017.25</v>
      </c>
      <c r="Q12" s="1">
        <v>7.7499999999999999E-2</v>
      </c>
      <c r="R12" s="33">
        <f t="shared" si="1"/>
        <v>0.42592592592592593</v>
      </c>
      <c r="S12" s="13"/>
      <c r="T12" s="13"/>
    </row>
    <row r="13" spans="1:23">
      <c r="A13" s="60">
        <v>5.0000000000000002E-5</v>
      </c>
      <c r="B13" s="33">
        <v>6.0226919516342486E-2</v>
      </c>
      <c r="C13" s="34">
        <v>1016.1659899004264</v>
      </c>
      <c r="D13" s="8"/>
      <c r="E13" s="12"/>
      <c r="F13" s="8"/>
      <c r="G13" s="8"/>
      <c r="H13" s="8"/>
      <c r="I13" s="8"/>
      <c r="J13" s="20"/>
      <c r="K13" s="8"/>
      <c r="L13" s="8"/>
      <c r="M13" s="30">
        <v>8.9999999999999998E-4</v>
      </c>
      <c r="N13" s="31">
        <v>1.6094433883371311</v>
      </c>
      <c r="O13" s="1">
        <v>746.3</v>
      </c>
      <c r="P13" s="32">
        <f t="shared" si="0"/>
        <v>1019.4499999999999</v>
      </c>
      <c r="Q13" s="1">
        <v>7.1999999999999995E-2</v>
      </c>
      <c r="R13" s="33">
        <f t="shared" si="1"/>
        <v>0.46666666666666679</v>
      </c>
      <c r="S13" s="13"/>
      <c r="T13" s="13"/>
    </row>
    <row r="14" spans="1:23">
      <c r="A14" s="60">
        <v>1E-4</v>
      </c>
      <c r="B14" s="33">
        <v>9.7773323571920506E-2</v>
      </c>
      <c r="C14" s="34">
        <v>1009.8914369896082</v>
      </c>
      <c r="D14" s="8"/>
      <c r="E14" s="12"/>
      <c r="F14" s="8"/>
      <c r="G14" s="8"/>
      <c r="H14" s="8"/>
      <c r="I14" s="8"/>
      <c r="J14" s="20"/>
      <c r="K14" s="8"/>
      <c r="L14" s="8"/>
      <c r="M14" s="30">
        <v>1E-3</v>
      </c>
      <c r="N14" s="31">
        <v>1.7882704314857012</v>
      </c>
      <c r="O14" s="1">
        <v>748.5</v>
      </c>
      <c r="P14" s="32">
        <f t="shared" si="0"/>
        <v>1021.65</v>
      </c>
      <c r="Q14" s="1">
        <v>6.6000000000000003E-2</v>
      </c>
      <c r="R14" s="33">
        <f t="shared" si="1"/>
        <v>0.51111111111111107</v>
      </c>
      <c r="S14" s="13"/>
      <c r="T14" s="13"/>
    </row>
    <row r="15" spans="1:23">
      <c r="A15" s="60">
        <v>1.5000000000000001E-4</v>
      </c>
      <c r="B15" s="33">
        <v>0.12839467717028916</v>
      </c>
      <c r="C15" s="34">
        <v>1007.3515364063828</v>
      </c>
      <c r="D15" s="8"/>
      <c r="E15" s="12"/>
      <c r="F15" s="8"/>
      <c r="G15" s="8"/>
      <c r="H15" s="8"/>
      <c r="I15" s="8"/>
      <c r="J15" s="20"/>
      <c r="K15" s="8"/>
      <c r="L15" s="8"/>
      <c r="R15" s="13"/>
      <c r="S15" s="13"/>
      <c r="T15" s="13"/>
    </row>
    <row r="16" spans="1:23">
      <c r="A16" s="60">
        <v>2.0000000000000004E-4</v>
      </c>
      <c r="B16" s="33">
        <v>0.15577266917458268</v>
      </c>
      <c r="C16" s="34">
        <v>1006.4562359131554</v>
      </c>
      <c r="D16" s="8"/>
      <c r="E16" s="12"/>
      <c r="F16" s="8"/>
      <c r="G16" s="8"/>
      <c r="H16" s="8"/>
      <c r="I16" s="8"/>
      <c r="J16" s="20"/>
      <c r="K16" s="8"/>
      <c r="L16" s="8"/>
      <c r="M16" s="8"/>
      <c r="N16" s="8"/>
      <c r="O16" s="13"/>
      <c r="P16" s="13"/>
      <c r="Q16" s="13"/>
      <c r="R16" s="13"/>
      <c r="S16" s="13"/>
      <c r="T16" s="13"/>
    </row>
    <row r="17" spans="1:21">
      <c r="A17" s="60">
        <v>2.5000000000000006E-4</v>
      </c>
      <c r="B17" s="33">
        <v>0.18133768244696738</v>
      </c>
      <c r="C17" s="34">
        <v>1006.3910551164855</v>
      </c>
      <c r="D17" s="8"/>
      <c r="E17" s="12"/>
      <c r="F17" s="8"/>
      <c r="G17" s="8"/>
      <c r="H17" s="8"/>
      <c r="I17" s="8"/>
      <c r="J17" s="20"/>
      <c r="K17" s="8"/>
      <c r="L17" s="8"/>
      <c r="M17" s="8"/>
      <c r="N17" s="8"/>
      <c r="O17" s="13"/>
      <c r="P17" s="13"/>
      <c r="Q17" s="13"/>
      <c r="R17" s="13"/>
      <c r="S17" s="13"/>
      <c r="T17" s="13"/>
    </row>
    <row r="18" spans="1:21">
      <c r="A18" s="60">
        <v>3.0000000000000008E-4</v>
      </c>
      <c r="B18" s="33">
        <v>0.20576093997860298</v>
      </c>
      <c r="C18" s="34">
        <v>1006.7756764356499</v>
      </c>
      <c r="D18" s="8"/>
      <c r="E18" s="12"/>
      <c r="F18" s="8"/>
      <c r="G18" s="8"/>
      <c r="H18" s="8"/>
      <c r="I18" s="8"/>
      <c r="J18" s="20"/>
      <c r="K18" s="8"/>
      <c r="L18" s="8"/>
      <c r="M18" s="8" t="s">
        <v>45</v>
      </c>
      <c r="N18" s="8"/>
      <c r="O18" s="13"/>
      <c r="P18" s="13"/>
      <c r="Q18" s="13"/>
      <c r="R18" s="13"/>
      <c r="S18" s="13"/>
      <c r="T18" s="13"/>
    </row>
    <row r="19" spans="1:21">
      <c r="A19" s="60">
        <v>3.500000000000001E-4</v>
      </c>
      <c r="B19" s="33">
        <v>0.22939143815887711</v>
      </c>
      <c r="C19" s="34">
        <v>1007.4145147258258</v>
      </c>
      <c r="D19" s="8"/>
      <c r="E19" s="12"/>
      <c r="F19" s="8"/>
      <c r="G19" s="8"/>
      <c r="H19" s="8"/>
      <c r="I19" s="8"/>
      <c r="J19" s="20"/>
      <c r="K19" s="8"/>
      <c r="L19" s="8"/>
      <c r="M19" s="24" t="s">
        <v>19</v>
      </c>
      <c r="N19" s="24" t="s">
        <v>20</v>
      </c>
      <c r="O19" s="24" t="s">
        <v>21</v>
      </c>
      <c r="R19" s="24" t="s">
        <v>40</v>
      </c>
      <c r="S19" s="13"/>
      <c r="T19" s="13"/>
    </row>
    <row r="20" spans="1:21">
      <c r="A20" s="60">
        <v>4.0000000000000013E-4</v>
      </c>
      <c r="B20" s="33">
        <v>0.25242237896786113</v>
      </c>
      <c r="C20" s="34">
        <v>1008.2009661626581</v>
      </c>
      <c r="D20" s="8"/>
      <c r="E20" s="12"/>
      <c r="F20" s="8"/>
      <c r="G20" s="8"/>
      <c r="H20" s="8"/>
      <c r="I20" s="8"/>
      <c r="J20" s="20"/>
      <c r="K20" s="8"/>
      <c r="L20" s="8"/>
      <c r="M20" s="24" t="s">
        <v>22</v>
      </c>
      <c r="N20" s="24" t="s">
        <v>23</v>
      </c>
      <c r="O20" s="1" t="s">
        <v>42</v>
      </c>
      <c r="P20" s="24" t="s">
        <v>24</v>
      </c>
      <c r="R20" s="24" t="s">
        <v>25</v>
      </c>
      <c r="S20" s="13"/>
      <c r="T20" s="13"/>
    </row>
    <row r="21" spans="1:21">
      <c r="A21" s="60">
        <v>4.5000000000000015E-4</v>
      </c>
      <c r="B21" s="33">
        <v>0.27496525571464581</v>
      </c>
      <c r="C21" s="34">
        <v>1009.0746907281296</v>
      </c>
      <c r="D21" s="8"/>
      <c r="E21" s="12"/>
      <c r="F21" s="8"/>
      <c r="G21" s="8"/>
      <c r="H21" s="8"/>
      <c r="I21" s="8"/>
      <c r="J21" s="20"/>
      <c r="K21" s="8"/>
      <c r="L21" s="8"/>
      <c r="M21" s="30">
        <v>0</v>
      </c>
      <c r="N21" s="31">
        <v>0</v>
      </c>
      <c r="O21" s="1">
        <v>761.8</v>
      </c>
      <c r="P21" s="32">
        <f>O21+273.15</f>
        <v>1034.9499999999998</v>
      </c>
      <c r="Q21" s="1">
        <v>0.13253599999999999</v>
      </c>
      <c r="R21" s="33">
        <f>1-Q21/$Q$4</f>
        <v>1.8251851851851963E-2</v>
      </c>
      <c r="S21" s="13"/>
      <c r="T21" s="13"/>
    </row>
    <row r="22" spans="1:21">
      <c r="A22" s="60">
        <v>5.0000000000000012E-4</v>
      </c>
      <c r="B22" s="33">
        <v>0.29708631588999801</v>
      </c>
      <c r="C22" s="34">
        <v>1010.0006474357169</v>
      </c>
      <c r="D22" s="8"/>
      <c r="E22" s="12"/>
      <c r="F22" s="8"/>
      <c r="G22" s="8"/>
      <c r="H22" s="8"/>
      <c r="I22" s="8"/>
      <c r="J22" s="20"/>
      <c r="K22" s="8"/>
      <c r="L22" s="8"/>
      <c r="M22" s="30">
        <v>1E-4</v>
      </c>
      <c r="N22" s="31">
        <v>0.17882704314857012</v>
      </c>
      <c r="O22" s="1">
        <v>722.2</v>
      </c>
      <c r="P22" s="32">
        <f t="shared" ref="P22:P31" si="2">O22+273.15</f>
        <v>995.35</v>
      </c>
      <c r="Q22" s="1">
        <v>0.124</v>
      </c>
      <c r="R22" s="33">
        <f t="shared" ref="R22:R31" si="3">1-Q22/$Q$4</f>
        <v>8.1481481481481599E-2</v>
      </c>
      <c r="S22" s="13"/>
      <c r="T22" s="13"/>
    </row>
    <row r="23" spans="1:21">
      <c r="A23" s="60">
        <v>5.5000000000000003E-4</v>
      </c>
      <c r="B23" s="33">
        <v>0.31882576320601458</v>
      </c>
      <c r="C23" s="34">
        <v>1010.9581287083225</v>
      </c>
      <c r="D23" s="8"/>
      <c r="E23" s="12"/>
      <c r="F23" s="8"/>
      <c r="G23" s="8"/>
      <c r="H23" s="8"/>
      <c r="I23" s="8"/>
      <c r="J23" s="20"/>
      <c r="K23" s="8"/>
      <c r="L23" s="8"/>
      <c r="M23" s="30">
        <v>2.0000000000000001E-4</v>
      </c>
      <c r="N23" s="31">
        <v>0.35765408629714024</v>
      </c>
      <c r="O23" s="1">
        <v>706.7</v>
      </c>
      <c r="P23" s="32">
        <f t="shared" si="2"/>
        <v>979.85</v>
      </c>
      <c r="Q23" s="1">
        <v>0.12</v>
      </c>
      <c r="R23" s="33">
        <f t="shared" si="3"/>
        <v>0.11111111111111116</v>
      </c>
      <c r="S23" s="13"/>
      <c r="T23" s="13"/>
    </row>
    <row r="24" spans="1:21">
      <c r="A24" s="60">
        <v>5.9999999999999995E-4</v>
      </c>
      <c r="B24" s="33">
        <v>0.34020835986110504</v>
      </c>
      <c r="C24" s="34">
        <v>1011.9347639826302</v>
      </c>
      <c r="D24" s="8"/>
      <c r="E24" s="12"/>
      <c r="F24" s="8"/>
      <c r="G24" s="8"/>
      <c r="H24" s="8"/>
      <c r="I24" s="8"/>
      <c r="J24" s="20"/>
      <c r="K24" s="8"/>
      <c r="L24" s="8"/>
      <c r="M24" s="30">
        <v>2.9999999999999997E-4</v>
      </c>
      <c r="N24" s="31">
        <v>0.53648112944571036</v>
      </c>
      <c r="O24" s="1">
        <v>696.99</v>
      </c>
      <c r="P24" s="32">
        <f t="shared" si="2"/>
        <v>970.14</v>
      </c>
      <c r="Q24" s="1">
        <v>0.11749999999999999</v>
      </c>
      <c r="R24" s="33">
        <f t="shared" si="3"/>
        <v>0.12962962962962976</v>
      </c>
      <c r="S24" s="13"/>
      <c r="T24" s="13"/>
    </row>
    <row r="25" spans="1:21">
      <c r="A25" s="60">
        <v>6.4999999999999986E-4</v>
      </c>
      <c r="B25" s="33">
        <v>0.36124948602485779</v>
      </c>
      <c r="C25" s="34">
        <v>1012.9231322921056</v>
      </c>
      <c r="D25" s="8"/>
      <c r="E25" s="12"/>
      <c r="F25" s="8"/>
      <c r="G25" s="8"/>
      <c r="H25" s="8"/>
      <c r="I25" s="8"/>
      <c r="J25" s="20"/>
      <c r="K25" s="8"/>
      <c r="L25" s="8"/>
      <c r="M25" s="30">
        <v>4.0000000000000002E-4</v>
      </c>
      <c r="N25" s="31">
        <v>0.71530817259428048</v>
      </c>
      <c r="O25" s="1">
        <v>689.95</v>
      </c>
      <c r="P25" s="32">
        <f t="shared" si="2"/>
        <v>963.1</v>
      </c>
      <c r="Q25" s="1">
        <v>0.11559999999999999</v>
      </c>
      <c r="R25" s="33">
        <f t="shared" si="3"/>
        <v>0.14370370370370378</v>
      </c>
      <c r="S25" s="13"/>
      <c r="T25" s="13"/>
    </row>
    <row r="26" spans="1:21">
      <c r="A26" s="60">
        <v>6.9999999999999978E-4</v>
      </c>
      <c r="B26" s="33">
        <v>0.38195869541170008</v>
      </c>
      <c r="C26" s="34">
        <v>1013.9188004126514</v>
      </c>
      <c r="D26" s="8"/>
      <c r="E26" s="12"/>
      <c r="F26" s="8"/>
      <c r="G26" s="8"/>
      <c r="H26" s="8"/>
      <c r="I26" s="8"/>
      <c r="J26" s="20"/>
      <c r="K26" s="8"/>
      <c r="L26" s="8"/>
      <c r="M26" s="30">
        <v>5.0000000000000001E-4</v>
      </c>
      <c r="N26" s="31">
        <v>0.8941352157428506</v>
      </c>
      <c r="O26" s="1">
        <v>684.45</v>
      </c>
      <c r="P26" s="32">
        <f t="shared" si="2"/>
        <v>957.6</v>
      </c>
      <c r="Q26" s="1">
        <v>0.114</v>
      </c>
      <c r="R26" s="33">
        <f t="shared" si="3"/>
        <v>0.15555555555555556</v>
      </c>
      <c r="S26" s="13"/>
      <c r="T26" s="13"/>
    </row>
    <row r="27" spans="1:21">
      <c r="A27" s="60">
        <v>7.4999999999999969E-4</v>
      </c>
      <c r="B27" s="33">
        <v>0.40234184607038787</v>
      </c>
      <c r="C27" s="34">
        <v>1014.9191637319996</v>
      </c>
      <c r="D27" s="8"/>
      <c r="E27" s="12"/>
      <c r="F27" s="8"/>
      <c r="G27" s="8"/>
      <c r="H27" s="8"/>
      <c r="I27" s="8"/>
      <c r="J27" s="20"/>
      <c r="K27" s="8"/>
      <c r="L27" s="8"/>
      <c r="M27" s="30">
        <v>5.9999999999999995E-4</v>
      </c>
      <c r="N27" s="31">
        <v>1.0729622588914207</v>
      </c>
      <c r="O27" s="1">
        <v>679.9</v>
      </c>
      <c r="P27" s="32">
        <f t="shared" si="2"/>
        <v>953.05</v>
      </c>
      <c r="Q27" s="1">
        <v>0.1129</v>
      </c>
      <c r="R27" s="33">
        <f t="shared" si="3"/>
        <v>0.1637037037037038</v>
      </c>
      <c r="S27" s="13"/>
      <c r="T27" s="13"/>
    </row>
    <row r="28" spans="1:21">
      <c r="A28" s="60">
        <v>7.999999999999996E-4</v>
      </c>
      <c r="B28" s="33">
        <v>0.42240240012716779</v>
      </c>
      <c r="C28" s="34">
        <v>1015.9227499155395</v>
      </c>
      <c r="D28" s="8"/>
      <c r="E28" s="12"/>
      <c r="F28" s="8"/>
      <c r="G28" s="8"/>
      <c r="H28" s="8"/>
      <c r="I28" s="8"/>
      <c r="J28" s="20"/>
      <c r="K28" s="8"/>
      <c r="L28" s="8"/>
      <c r="M28" s="30">
        <v>6.9999999999999999E-4</v>
      </c>
      <c r="N28" s="31">
        <v>1.2517893020399908</v>
      </c>
      <c r="O28" s="1">
        <v>676.11</v>
      </c>
      <c r="P28" s="32">
        <f t="shared" si="2"/>
        <v>949.26</v>
      </c>
      <c r="Q28" s="1">
        <v>0.1119</v>
      </c>
      <c r="R28" s="33">
        <f t="shared" si="3"/>
        <v>0.17111111111111121</v>
      </c>
      <c r="S28" s="13"/>
      <c r="T28" s="13"/>
    </row>
    <row r="29" spans="1:21">
      <c r="A29" s="60">
        <v>8.4999999999999952E-4</v>
      </c>
      <c r="B29" s="33">
        <v>0.44214222902064337</v>
      </c>
      <c r="C29" s="34">
        <v>1016.9287945704618</v>
      </c>
      <c r="D29" s="8"/>
      <c r="E29" s="12"/>
      <c r="F29" s="8"/>
      <c r="G29" s="8"/>
      <c r="H29" s="8"/>
      <c r="I29" s="8"/>
      <c r="J29" s="20"/>
      <c r="K29" s="8"/>
      <c r="L29" s="8"/>
      <c r="M29" s="30">
        <v>8.0000000000000004E-4</v>
      </c>
      <c r="N29" s="31">
        <v>1.430616345188561</v>
      </c>
      <c r="O29" s="1">
        <v>672.8</v>
      </c>
      <c r="P29" s="32">
        <f t="shared" si="2"/>
        <v>945.94999999999993</v>
      </c>
      <c r="Q29" s="1">
        <v>0.111</v>
      </c>
      <c r="R29" s="33">
        <f t="shared" si="3"/>
        <v>0.17777777777777781</v>
      </c>
      <c r="S29" s="13"/>
      <c r="T29" s="13"/>
    </row>
    <row r="30" spans="1:21">
      <c r="A30" s="60">
        <v>8.9999999999999943E-4</v>
      </c>
      <c r="B30" s="33">
        <v>0.46156211952640636</v>
      </c>
      <c r="C30" s="34">
        <v>1017.9369793873827</v>
      </c>
      <c r="D30" s="8"/>
      <c r="E30" s="12"/>
      <c r="F30" s="8"/>
      <c r="G30" s="8"/>
      <c r="H30" s="8"/>
      <c r="I30" s="8"/>
      <c r="J30" s="20"/>
      <c r="K30" s="8"/>
      <c r="L30" s="8"/>
      <c r="M30" s="30">
        <v>8.9999999999999998E-4</v>
      </c>
      <c r="N30" s="31">
        <v>1.6094433883371311</v>
      </c>
      <c r="O30" s="1">
        <v>669.9</v>
      </c>
      <c r="P30" s="32">
        <f t="shared" si="2"/>
        <v>943.05</v>
      </c>
      <c r="Q30" s="1">
        <v>0.11</v>
      </c>
      <c r="R30" s="33">
        <f t="shared" si="3"/>
        <v>0.18518518518518523</v>
      </c>
      <c r="S30" s="13"/>
      <c r="T30" s="13"/>
    </row>
    <row r="31" spans="1:21">
      <c r="A31" s="60">
        <v>9.4999999999999935E-4</v>
      </c>
      <c r="B31" s="33">
        <v>0.48066209611384347</v>
      </c>
      <c r="C31" s="34">
        <v>1018.947268715094</v>
      </c>
      <c r="D31" s="8"/>
      <c r="E31" s="12"/>
      <c r="F31" s="8"/>
      <c r="G31" s="8"/>
      <c r="H31" s="8"/>
      <c r="I31" s="8"/>
      <c r="J31" s="24"/>
      <c r="K31" s="8"/>
      <c r="L31" s="8"/>
      <c r="M31" s="30">
        <v>1E-3</v>
      </c>
      <c r="N31" s="31">
        <v>1.7882704314857012</v>
      </c>
      <c r="O31" s="1">
        <v>667.3</v>
      </c>
      <c r="P31" s="32">
        <f t="shared" si="2"/>
        <v>940.44999999999993</v>
      </c>
      <c r="Q31" s="1">
        <v>0.1095</v>
      </c>
      <c r="R31" s="33">
        <f t="shared" si="3"/>
        <v>0.18888888888888899</v>
      </c>
      <c r="S31" s="13"/>
      <c r="T31" s="13"/>
    </row>
    <row r="32" spans="1:21">
      <c r="A32" s="60">
        <v>9.9999999999999937E-4</v>
      </c>
      <c r="B32" s="33">
        <v>0.4994416291214468</v>
      </c>
      <c r="C32" s="34">
        <v>1019.959806517604</v>
      </c>
      <c r="D32" s="8"/>
      <c r="E32" s="12"/>
      <c r="F32" s="8"/>
      <c r="G32" s="8"/>
      <c r="H32" s="8"/>
      <c r="I32" s="8"/>
      <c r="J32" s="20"/>
      <c r="K32" s="8"/>
      <c r="L32" s="13"/>
      <c r="P32" s="13"/>
      <c r="Q32" s="13"/>
      <c r="R32" s="13"/>
      <c r="S32" s="13"/>
      <c r="T32" s="13"/>
      <c r="U32" s="13"/>
    </row>
    <row r="33" spans="1:17">
      <c r="A33" s="30"/>
      <c r="B33" s="33"/>
      <c r="C33" s="34"/>
      <c r="D33" s="8"/>
      <c r="E33" s="10"/>
      <c r="F33" s="12"/>
      <c r="G33" s="19"/>
      <c r="L33" s="16"/>
      <c r="P33" s="13"/>
      <c r="Q33" s="13"/>
    </row>
    <row r="34" spans="1:17">
      <c r="A34" s="30"/>
      <c r="B34" s="33"/>
      <c r="C34" s="34"/>
      <c r="D34" s="8"/>
      <c r="E34" s="14"/>
      <c r="F34" s="12"/>
      <c r="G34" s="19"/>
      <c r="K34" s="16"/>
    </row>
    <row r="35" spans="1:17">
      <c r="A35" s="30"/>
      <c r="B35" s="33"/>
      <c r="C35" s="34"/>
      <c r="D35" s="8"/>
      <c r="E35" s="14"/>
      <c r="F35" s="12"/>
      <c r="G35" s="19"/>
      <c r="K35" s="16"/>
    </row>
    <row r="36" spans="1:17">
      <c r="A36" s="30"/>
      <c r="B36" s="33"/>
      <c r="C36" s="34"/>
      <c r="D36" s="8"/>
      <c r="E36" s="14"/>
      <c r="F36" s="12"/>
      <c r="G36" s="19"/>
      <c r="K36" s="16"/>
    </row>
    <row r="37" spans="1:17">
      <c r="A37" s="30"/>
      <c r="B37" s="33"/>
      <c r="C37" s="34"/>
      <c r="D37" s="8"/>
      <c r="E37" s="14"/>
      <c r="F37" s="12"/>
      <c r="G37" s="19"/>
      <c r="K37" s="16"/>
    </row>
    <row r="38" spans="1:17">
      <c r="A38" s="30"/>
      <c r="B38" s="33"/>
      <c r="C38" s="34"/>
      <c r="D38" s="8"/>
      <c r="E38" s="14"/>
      <c r="F38" s="12"/>
      <c r="G38" s="19"/>
      <c r="K38" s="16"/>
    </row>
    <row r="39" spans="1:17">
      <c r="A39" s="30"/>
      <c r="B39" s="33"/>
      <c r="C39" s="34"/>
      <c r="D39" s="8"/>
      <c r="E39" s="14"/>
      <c r="F39" s="12"/>
      <c r="G39" s="19"/>
      <c r="K39" s="16"/>
    </row>
    <row r="40" spans="1:17">
      <c r="A40" s="30"/>
      <c r="B40" s="33"/>
      <c r="C40" s="34"/>
      <c r="D40" s="8"/>
      <c r="E40" s="14"/>
      <c r="F40" s="12"/>
      <c r="K40" s="16"/>
    </row>
    <row r="41" spans="1:17">
      <c r="A41" s="30">
        <v>0</v>
      </c>
      <c r="B41" s="33">
        <v>0</v>
      </c>
      <c r="C41" s="34">
        <v>1035</v>
      </c>
      <c r="D41" s="8"/>
      <c r="E41" s="14"/>
      <c r="F41" s="12"/>
      <c r="K41" s="16"/>
    </row>
    <row r="42" spans="1:17">
      <c r="A42" s="30">
        <v>5.0000000000000002E-5</v>
      </c>
      <c r="B42" s="33">
        <v>5.4723171777108594E-2</v>
      </c>
      <c r="C42" s="34">
        <v>1008.8512861330541</v>
      </c>
      <c r="D42" s="8"/>
      <c r="E42" s="14"/>
      <c r="F42" s="12"/>
      <c r="K42" s="16"/>
    </row>
    <row r="43" spans="1:17">
      <c r="A43" s="30">
        <v>1E-4</v>
      </c>
      <c r="B43" s="33">
        <v>8.2098903128266662E-2</v>
      </c>
      <c r="C43" s="34">
        <v>996.30654153180251</v>
      </c>
      <c r="D43" s="8"/>
      <c r="E43" s="14"/>
      <c r="F43" s="12"/>
      <c r="K43" s="17"/>
      <c r="M43" s="17"/>
    </row>
    <row r="44" spans="1:17">
      <c r="A44" s="30">
        <v>1.5000000000000001E-4</v>
      </c>
      <c r="B44" s="33">
        <v>0.10064676333984736</v>
      </c>
      <c r="C44" s="34">
        <v>987.98688936942369</v>
      </c>
      <c r="D44" s="8"/>
      <c r="E44" s="14"/>
      <c r="F44" s="12"/>
      <c r="K44" s="16"/>
    </row>
    <row r="45" spans="1:17">
      <c r="A45" s="30">
        <v>2.0000000000000004E-4</v>
      </c>
      <c r="B45" s="33">
        <v>0.11469367908845554</v>
      </c>
      <c r="C45" s="34">
        <v>981.77898772921208</v>
      </c>
      <c r="D45" s="8"/>
      <c r="E45" s="14"/>
      <c r="F45" s="12"/>
      <c r="K45" s="16"/>
    </row>
    <row r="46" spans="1:17">
      <c r="A46" s="30">
        <v>2.5000000000000006E-4</v>
      </c>
      <c r="B46" s="33">
        <v>0.12600224832611323</v>
      </c>
      <c r="C46" s="34">
        <v>976.83786663192734</v>
      </c>
      <c r="D46" s="8"/>
      <c r="E46" s="14"/>
      <c r="F46" s="12"/>
      <c r="K46" s="16"/>
    </row>
    <row r="47" spans="1:17">
      <c r="A47" s="30">
        <v>3.0000000000000008E-4</v>
      </c>
      <c r="B47" s="33">
        <v>0.13546723581741626</v>
      </c>
      <c r="C47" s="34">
        <v>972.74027734818708</v>
      </c>
      <c r="D47" s="8"/>
      <c r="E47" s="14"/>
      <c r="F47" s="12"/>
      <c r="K47" s="16"/>
    </row>
    <row r="48" spans="1:17">
      <c r="A48" s="30">
        <v>3.500000000000001E-4</v>
      </c>
      <c r="B48" s="33">
        <v>0.14360583100336319</v>
      </c>
      <c r="C48" s="34">
        <v>969.24413253231637</v>
      </c>
      <c r="D48" s="8"/>
      <c r="E48" s="14"/>
      <c r="K48" s="16"/>
    </row>
    <row r="49" spans="1:11">
      <c r="A49" s="30">
        <v>4.0000000000000013E-4</v>
      </c>
      <c r="B49" s="33">
        <v>0.15074413497746278</v>
      </c>
      <c r="C49" s="34">
        <v>966.19811046080554</v>
      </c>
      <c r="D49" s="8"/>
      <c r="E49" s="14"/>
      <c r="K49" s="16"/>
    </row>
    <row r="50" spans="1:11">
      <c r="A50" s="30">
        <v>4.5000000000000015E-4</v>
      </c>
      <c r="B50" s="33">
        <v>0.15710105948899328</v>
      </c>
      <c r="C50" s="34">
        <v>963.50137903110465</v>
      </c>
      <c r="D50" s="8"/>
      <c r="E50" s="14"/>
      <c r="K50" s="16"/>
    </row>
    <row r="51" spans="1:11">
      <c r="A51" s="30">
        <v>5.0000000000000012E-4</v>
      </c>
      <c r="B51" s="33">
        <v>0.16283069960729468</v>
      </c>
      <c r="C51" s="34">
        <v>961.08341850821523</v>
      </c>
      <c r="D51" s="8"/>
      <c r="E51" s="14"/>
      <c r="K51" s="16"/>
    </row>
    <row r="52" spans="1:11">
      <c r="A52" s="30">
        <v>5.5000000000000003E-4</v>
      </c>
      <c r="B52" s="33">
        <v>0.16804563863469146</v>
      </c>
      <c r="C52" s="34">
        <v>958.89300102248365</v>
      </c>
      <c r="D52" s="8"/>
      <c r="E52" s="14"/>
      <c r="K52" s="16"/>
    </row>
    <row r="53" spans="1:11">
      <c r="A53" s="30">
        <v>5.9999999999999995E-4</v>
      </c>
      <c r="B53" s="33">
        <v>0.17283063723413719</v>
      </c>
      <c r="C53" s="34">
        <v>956.89175666779056</v>
      </c>
      <c r="D53" s="8"/>
      <c r="E53" s="14"/>
      <c r="K53" s="16"/>
    </row>
    <row r="54" spans="1:11">
      <c r="A54" s="30">
        <v>6.4999999999999986E-4</v>
      </c>
      <c r="B54" s="33">
        <v>0.17725110707019009</v>
      </c>
      <c r="C54" s="34">
        <v>955.05021254990493</v>
      </c>
      <c r="D54" s="8"/>
      <c r="E54" s="14"/>
      <c r="K54" s="16"/>
    </row>
    <row r="55" spans="1:11">
      <c r="A55" s="30">
        <v>6.9999999999999978E-4</v>
      </c>
      <c r="B55" s="33">
        <v>0.18135858556237935</v>
      </c>
      <c r="C55" s="34">
        <v>953.34524622241793</v>
      </c>
      <c r="D55" s="8"/>
      <c r="E55" s="14"/>
      <c r="K55" s="16"/>
    </row>
    <row r="56" spans="1:11">
      <c r="A56" s="30">
        <v>7.4999999999999969E-4</v>
      </c>
      <c r="B56" s="33">
        <v>0.18519440159545025</v>
      </c>
      <c r="C56" s="34">
        <v>951.75838823441575</v>
      </c>
      <c r="D56" s="8"/>
      <c r="E56" s="14"/>
      <c r="K56" s="16"/>
    </row>
    <row r="57" spans="1:11">
      <c r="A57" s="30">
        <v>7.999999999999996E-4</v>
      </c>
      <c r="B57" s="33">
        <v>0.18879220525737767</v>
      </c>
      <c r="C57" s="34">
        <v>950.27465552898491</v>
      </c>
      <c r="D57" s="8"/>
      <c r="E57" s="14"/>
      <c r="K57" s="16"/>
    </row>
    <row r="58" spans="1:11">
      <c r="A58" s="30">
        <v>8.4999999999999952E-4</v>
      </c>
      <c r="B58" s="33">
        <v>0.19217975949638483</v>
      </c>
      <c r="C58" s="34">
        <v>948.88172835987029</v>
      </c>
      <c r="D58" s="8"/>
      <c r="E58" s="14"/>
      <c r="K58" s="16"/>
    </row>
    <row r="59" spans="1:11">
      <c r="A59" s="30">
        <v>8.9999999999999943E-4</v>
      </c>
      <c r="B59" s="33">
        <v>0.19538023792200418</v>
      </c>
      <c r="C59" s="34">
        <v>947.56935619804244</v>
      </c>
      <c r="D59" s="8"/>
      <c r="E59" s="14"/>
      <c r="K59" s="16"/>
    </row>
    <row r="60" spans="1:11">
      <c r="A60" s="30">
        <v>9.4999999999999935E-4</v>
      </c>
      <c r="B60" s="33">
        <v>0.19841318360178631</v>
      </c>
      <c r="C60" s="34">
        <v>946.32892027852517</v>
      </c>
      <c r="D60" s="8"/>
      <c r="E60" s="14"/>
      <c r="K60" s="16"/>
    </row>
    <row r="61" spans="1:11">
      <c r="A61" s="30">
        <v>9.9999999999999937E-4</v>
      </c>
      <c r="B61" s="33">
        <v>0.20129522986048898</v>
      </c>
      <c r="C61" s="34">
        <v>945.15310575718001</v>
      </c>
      <c r="D61" s="8"/>
      <c r="E61" s="14"/>
      <c r="K61" s="16"/>
    </row>
    <row r="62" spans="1:11">
      <c r="A62" s="30"/>
      <c r="B62" s="33"/>
      <c r="C62" s="34"/>
      <c r="D62" s="8"/>
      <c r="E62" s="14"/>
      <c r="K62" s="16"/>
    </row>
    <row r="63" spans="1:11">
      <c r="A63" s="34"/>
      <c r="B63" s="33"/>
      <c r="C63" s="63"/>
      <c r="D63" s="11"/>
      <c r="K63" s="16"/>
    </row>
    <row r="64" spans="1:11">
      <c r="A64" s="34"/>
      <c r="B64" s="33"/>
      <c r="C64" s="63"/>
      <c r="D64" s="11"/>
      <c r="K64" s="16"/>
    </row>
    <row r="65" spans="1:11">
      <c r="A65" s="34"/>
      <c r="B65" s="33"/>
      <c r="C65" s="63"/>
      <c r="D65" s="11"/>
      <c r="K65" s="16"/>
    </row>
    <row r="66" spans="1:11">
      <c r="A66" s="34"/>
      <c r="B66" s="33"/>
      <c r="C66" s="63"/>
      <c r="D66" s="11"/>
      <c r="K66" s="16"/>
    </row>
    <row r="67" spans="1:11">
      <c r="A67" s="34"/>
      <c r="B67" s="33"/>
      <c r="C67" s="63"/>
      <c r="D67" s="11"/>
      <c r="K67" s="16"/>
    </row>
    <row r="68" spans="1:11">
      <c r="A68" s="34"/>
      <c r="B68" s="33"/>
      <c r="C68" s="63"/>
      <c r="D68" s="11"/>
      <c r="K68" s="16"/>
    </row>
    <row r="69" spans="1:11">
      <c r="A69" s="34"/>
      <c r="B69" s="33"/>
      <c r="C69" s="63"/>
      <c r="D69" s="11"/>
      <c r="K69" s="16"/>
    </row>
    <row r="70" spans="1:11">
      <c r="A70" s="34"/>
      <c r="B70" s="33"/>
      <c r="C70" s="63"/>
      <c r="D70" s="11"/>
      <c r="K70" s="16"/>
    </row>
    <row r="71" spans="1:11">
      <c r="A71" s="34"/>
      <c r="B71" s="33"/>
      <c r="C71" s="63"/>
      <c r="D71" s="11"/>
      <c r="K71" s="16"/>
    </row>
    <row r="72" spans="1:11">
      <c r="A72" s="34"/>
      <c r="B72" s="33"/>
      <c r="C72" s="63"/>
      <c r="D72" s="11"/>
      <c r="K72" s="16"/>
    </row>
    <row r="73" spans="1:11">
      <c r="A73" s="34"/>
      <c r="B73" s="33"/>
      <c r="C73" s="63"/>
      <c r="D73" s="11"/>
      <c r="K73" s="16"/>
    </row>
    <row r="74" spans="1:11">
      <c r="A74" s="34"/>
      <c r="B74" s="33"/>
      <c r="C74" s="63"/>
      <c r="D74" s="11"/>
      <c r="K74" s="16"/>
    </row>
    <row r="75" spans="1:11">
      <c r="A75" s="34"/>
      <c r="B75" s="33"/>
      <c r="C75" s="63"/>
      <c r="D75" s="11"/>
      <c r="K75" s="16"/>
    </row>
    <row r="76" spans="1:11">
      <c r="A76" s="34"/>
      <c r="B76" s="33"/>
      <c r="C76" s="63"/>
      <c r="D76" s="11"/>
      <c r="K76" s="16"/>
    </row>
    <row r="77" spans="1:11">
      <c r="A77" s="34"/>
      <c r="B77" s="33"/>
      <c r="C77" s="63"/>
      <c r="D77" s="11"/>
      <c r="K77" s="16"/>
    </row>
    <row r="78" spans="1:11">
      <c r="A78" s="34"/>
      <c r="B78" s="33"/>
      <c r="C78" s="63"/>
      <c r="D78" s="11"/>
      <c r="K78" s="16"/>
    </row>
    <row r="79" spans="1:11">
      <c r="A79" s="34"/>
      <c r="B79" s="33"/>
      <c r="C79" s="63"/>
      <c r="D79" s="11"/>
      <c r="K79" s="16"/>
    </row>
    <row r="80" spans="1:11">
      <c r="A80" s="34"/>
      <c r="B80" s="33"/>
      <c r="C80" s="63"/>
      <c r="D80" s="11"/>
      <c r="K80" s="16"/>
    </row>
    <row r="81" spans="1:11">
      <c r="A81" s="34"/>
      <c r="B81" s="33"/>
      <c r="C81" s="63"/>
      <c r="D81" s="11"/>
      <c r="K81" s="16"/>
    </row>
    <row r="82" spans="1:11">
      <c r="A82" s="34"/>
      <c r="B82" s="33"/>
      <c r="C82" s="63"/>
      <c r="D82" s="11"/>
      <c r="K82" s="16"/>
    </row>
    <row r="83" spans="1:11">
      <c r="A83" s="34"/>
      <c r="B83" s="33"/>
      <c r="C83" s="63"/>
      <c r="D83" s="11"/>
      <c r="K83" s="16"/>
    </row>
    <row r="84" spans="1:11">
      <c r="A84" s="23"/>
      <c r="B84" s="63"/>
      <c r="C84" s="63"/>
      <c r="D84" s="11"/>
    </row>
    <row r="85" spans="1:11">
      <c r="A85" s="23"/>
      <c r="B85" s="63"/>
      <c r="C85" s="63"/>
      <c r="D85" s="11"/>
    </row>
    <row r="86" spans="1:11">
      <c r="A86" s="23"/>
      <c r="B86" s="63"/>
      <c r="C86" s="63"/>
      <c r="D86" s="11"/>
    </row>
    <row r="87" spans="1:11">
      <c r="A87" s="23"/>
      <c r="B87" s="63"/>
      <c r="C87" s="63"/>
      <c r="D87" s="11"/>
    </row>
    <row r="88" spans="1:11">
      <c r="A88" s="23"/>
      <c r="B88" s="63"/>
      <c r="C88" s="63"/>
      <c r="D88" s="11"/>
    </row>
    <row r="89" spans="1:11">
      <c r="A89" s="23"/>
      <c r="B89" s="63"/>
      <c r="C89" s="63"/>
      <c r="D89" s="11"/>
    </row>
    <row r="90" spans="1:11">
      <c r="A90" s="23"/>
      <c r="B90" s="63"/>
      <c r="C90" s="63"/>
      <c r="D90" s="11"/>
    </row>
    <row r="91" spans="1:11">
      <c r="A91" s="23"/>
      <c r="B91" s="63"/>
      <c r="C91" s="63"/>
      <c r="D91" s="11"/>
    </row>
    <row r="92" spans="1:11">
      <c r="A92" s="23"/>
      <c r="B92" s="63"/>
      <c r="C92" s="63"/>
      <c r="D92" s="11"/>
    </row>
    <row r="93" spans="1:11">
      <c r="A93" s="23"/>
      <c r="B93" s="63"/>
      <c r="C93" s="63"/>
      <c r="D93" s="11"/>
    </row>
    <row r="94" spans="1:11">
      <c r="A94" s="23"/>
      <c r="B94" s="63"/>
      <c r="C94" s="63"/>
      <c r="D94" s="11"/>
    </row>
    <row r="95" spans="1:11">
      <c r="A95" s="23"/>
      <c r="B95" s="63"/>
      <c r="C95" s="63"/>
      <c r="D95" s="11"/>
    </row>
    <row r="96" spans="1:11">
      <c r="A96" s="23"/>
      <c r="B96" s="63"/>
      <c r="C96" s="63"/>
      <c r="D96" s="11"/>
    </row>
    <row r="97" spans="1:4">
      <c r="A97" s="23"/>
      <c r="B97" s="63"/>
      <c r="C97" s="63"/>
      <c r="D97" s="11"/>
    </row>
    <row r="98" spans="1:4">
      <c r="A98" s="23"/>
      <c r="B98" s="63"/>
      <c r="C98" s="63"/>
      <c r="D98" s="11"/>
    </row>
    <row r="99" spans="1:4">
      <c r="A99" s="23"/>
      <c r="B99" s="63"/>
      <c r="C99" s="63"/>
      <c r="D99" s="11"/>
    </row>
    <row r="100" spans="1:4">
      <c r="A100" s="23"/>
      <c r="B100" s="63"/>
      <c r="C100" s="63"/>
      <c r="D100" s="11"/>
    </row>
    <row r="101" spans="1:4">
      <c r="A101" s="23"/>
      <c r="B101" s="63"/>
      <c r="C101" s="63"/>
      <c r="D101" s="11"/>
    </row>
    <row r="102" spans="1:4">
      <c r="A102" s="23"/>
      <c r="B102" s="63"/>
      <c r="C102" s="63"/>
      <c r="D102" s="11"/>
    </row>
    <row r="103" spans="1:4">
      <c r="A103" s="23"/>
      <c r="B103" s="63"/>
      <c r="C103" s="63"/>
      <c r="D103" s="11"/>
    </row>
    <row r="104" spans="1:4">
      <c r="B104" s="64"/>
      <c r="C104" s="64"/>
      <c r="D104" s="15"/>
    </row>
    <row r="105" spans="1:4">
      <c r="B105" s="64"/>
      <c r="C105" s="64"/>
      <c r="D105" s="15"/>
    </row>
    <row r="106" spans="1:4">
      <c r="B106" s="64"/>
      <c r="C106" s="64"/>
      <c r="D106" s="15"/>
    </row>
    <row r="107" spans="1:4">
      <c r="B107" s="64"/>
      <c r="C107" s="64"/>
      <c r="D107" s="15"/>
    </row>
    <row r="108" spans="1:4">
      <c r="B108" s="64"/>
      <c r="C108" s="64"/>
      <c r="D108" s="15"/>
    </row>
    <row r="109" spans="1:4">
      <c r="B109" s="64"/>
      <c r="C109" s="64"/>
      <c r="D109" s="15"/>
    </row>
    <row r="110" spans="1:4">
      <c r="B110" s="64"/>
      <c r="C110" s="64"/>
      <c r="D110" s="15"/>
    </row>
    <row r="111" spans="1:4">
      <c r="B111" s="64"/>
      <c r="C111" s="64"/>
      <c r="D111" s="15"/>
    </row>
    <row r="112" spans="1:4">
      <c r="B112" s="64"/>
      <c r="C112" s="64"/>
      <c r="D112" s="15"/>
    </row>
    <row r="113" spans="2:4">
      <c r="B113" s="64"/>
      <c r="C113" s="64"/>
      <c r="D113" s="15"/>
    </row>
    <row r="114" spans="2:4">
      <c r="B114" s="64"/>
      <c r="C114" s="64"/>
      <c r="D114" s="15"/>
    </row>
    <row r="115" spans="2:4">
      <c r="B115" s="64"/>
      <c r="C115" s="64"/>
      <c r="D115" s="15"/>
    </row>
    <row r="116" spans="2:4">
      <c r="B116" s="64"/>
      <c r="C116" s="64"/>
      <c r="D116" s="15"/>
    </row>
    <row r="117" spans="2:4">
      <c r="B117" s="64"/>
      <c r="C117" s="64"/>
      <c r="D117" s="15"/>
    </row>
    <row r="118" spans="2:4">
      <c r="B118" s="64"/>
      <c r="C118" s="64"/>
      <c r="D118" s="15"/>
    </row>
    <row r="119" spans="2:4">
      <c r="B119" s="64"/>
      <c r="C119" s="64"/>
      <c r="D119" s="15"/>
    </row>
    <row r="120" spans="2:4">
      <c r="B120" s="64"/>
      <c r="C120" s="64"/>
      <c r="D120" s="15"/>
    </row>
    <row r="121" spans="2:4">
      <c r="B121" s="64"/>
      <c r="C121" s="64"/>
      <c r="D121" s="15"/>
    </row>
    <row r="122" spans="2:4">
      <c r="B122" s="64"/>
      <c r="C122" s="64"/>
      <c r="D122" s="15"/>
    </row>
    <row r="123" spans="2:4">
      <c r="B123" s="64"/>
      <c r="C123" s="64"/>
      <c r="D123" s="15"/>
    </row>
    <row r="124" spans="2:4">
      <c r="B124" s="64"/>
      <c r="C124" s="64"/>
      <c r="D124" s="15"/>
    </row>
    <row r="125" spans="2:4">
      <c r="B125" s="64"/>
      <c r="C125" s="64"/>
      <c r="D125" s="15"/>
    </row>
    <row r="126" spans="2:4">
      <c r="B126" s="64"/>
      <c r="C126" s="64"/>
      <c r="D126" s="15"/>
    </row>
    <row r="127" spans="2:4">
      <c r="B127" s="64"/>
      <c r="C127" s="64"/>
      <c r="D127" s="15"/>
    </row>
    <row r="128" spans="2:4">
      <c r="B128" s="64"/>
      <c r="C128" s="64"/>
      <c r="D128" s="15"/>
    </row>
    <row r="129" spans="2:4">
      <c r="B129" s="64"/>
      <c r="C129" s="64"/>
      <c r="D129" s="15"/>
    </row>
    <row r="130" spans="2:4">
      <c r="B130" s="64"/>
      <c r="C130" s="64"/>
      <c r="D130" s="15"/>
    </row>
    <row r="131" spans="2:4">
      <c r="B131" s="64"/>
      <c r="C131" s="64"/>
      <c r="D131" s="15"/>
    </row>
    <row r="132" spans="2:4">
      <c r="B132" s="64"/>
      <c r="C132" s="64"/>
      <c r="D132" s="15"/>
    </row>
    <row r="133" spans="2:4">
      <c r="B133" s="64"/>
      <c r="C133" s="64"/>
      <c r="D133" s="15"/>
    </row>
    <row r="134" spans="2:4">
      <c r="B134" s="64"/>
      <c r="C134" s="64"/>
      <c r="D134" s="15"/>
    </row>
    <row r="135" spans="2:4">
      <c r="B135" s="64"/>
      <c r="C135" s="64"/>
      <c r="D135" s="15"/>
    </row>
    <row r="136" spans="2:4">
      <c r="B136" s="64"/>
      <c r="C136" s="64"/>
      <c r="D136" s="15"/>
    </row>
    <row r="137" spans="2:4">
      <c r="B137" s="64"/>
      <c r="C137" s="64"/>
      <c r="D137" s="15"/>
    </row>
    <row r="138" spans="2:4">
      <c r="B138" s="64"/>
      <c r="C138" s="64"/>
      <c r="D138" s="15"/>
    </row>
    <row r="139" spans="2:4">
      <c r="B139" s="64"/>
      <c r="C139" s="64"/>
      <c r="D139" s="15"/>
    </row>
    <row r="140" spans="2:4">
      <c r="B140" s="64"/>
      <c r="C140" s="64"/>
      <c r="D140" s="15"/>
    </row>
    <row r="141" spans="2:4">
      <c r="B141" s="64"/>
      <c r="C141" s="64"/>
      <c r="D141" s="15"/>
    </row>
    <row r="142" spans="2:4">
      <c r="B142" s="64"/>
      <c r="C142" s="64"/>
      <c r="D142" s="15"/>
    </row>
    <row r="143" spans="2:4">
      <c r="B143" s="64"/>
      <c r="C143" s="64"/>
      <c r="D143" s="15"/>
    </row>
    <row r="144" spans="2:4">
      <c r="B144" s="64"/>
      <c r="C144" s="64"/>
      <c r="D144" s="15"/>
    </row>
    <row r="145" spans="2:4">
      <c r="B145" s="64"/>
      <c r="C145" s="64"/>
      <c r="D145" s="15"/>
    </row>
    <row r="146" spans="2:4">
      <c r="B146" s="64"/>
      <c r="C146" s="64"/>
      <c r="D146" s="15"/>
    </row>
    <row r="147" spans="2:4">
      <c r="B147" s="64"/>
      <c r="C147" s="64"/>
      <c r="D147" s="15"/>
    </row>
    <row r="148" spans="2:4">
      <c r="B148" s="64"/>
      <c r="C148" s="64"/>
      <c r="D148" s="15"/>
    </row>
    <row r="149" spans="2:4">
      <c r="B149" s="64"/>
      <c r="C149" s="64"/>
      <c r="D149" s="15"/>
    </row>
    <row r="150" spans="2:4">
      <c r="B150" s="64"/>
      <c r="C150" s="64"/>
      <c r="D150" s="15"/>
    </row>
    <row r="151" spans="2:4">
      <c r="B151" s="64"/>
      <c r="C151" s="64"/>
      <c r="D151" s="15"/>
    </row>
    <row r="152" spans="2:4">
      <c r="B152" s="64"/>
      <c r="C152" s="64"/>
      <c r="D152" s="15"/>
    </row>
    <row r="153" spans="2:4">
      <c r="B153" s="64"/>
      <c r="C153" s="64"/>
      <c r="D153" s="15"/>
    </row>
    <row r="154" spans="2:4">
      <c r="B154" s="64"/>
      <c r="C154" s="64"/>
      <c r="D154" s="15"/>
    </row>
    <row r="155" spans="2:4">
      <c r="B155" s="64"/>
      <c r="C155" s="64"/>
      <c r="D155" s="15"/>
    </row>
    <row r="156" spans="2:4">
      <c r="B156" s="64"/>
      <c r="C156" s="64"/>
      <c r="D156" s="15"/>
    </row>
    <row r="157" spans="2:4">
      <c r="B157" s="64"/>
      <c r="C157" s="64"/>
      <c r="D157" s="15"/>
    </row>
    <row r="158" spans="2:4">
      <c r="B158" s="64"/>
      <c r="C158" s="64"/>
      <c r="D158" s="15"/>
    </row>
    <row r="159" spans="2:4">
      <c r="B159" s="64"/>
      <c r="C159" s="64"/>
      <c r="D159" s="15"/>
    </row>
    <row r="160" spans="2:4">
      <c r="B160" s="64"/>
      <c r="C160" s="64"/>
      <c r="D160" s="15"/>
    </row>
    <row r="161" spans="2:4">
      <c r="B161" s="64"/>
      <c r="C161" s="64"/>
      <c r="D161" s="15"/>
    </row>
    <row r="162" spans="2:4">
      <c r="B162" s="64"/>
      <c r="C162" s="64"/>
      <c r="D162" s="15"/>
    </row>
    <row r="163" spans="2:4">
      <c r="B163" s="64"/>
      <c r="C163" s="64"/>
      <c r="D163" s="15"/>
    </row>
    <row r="164" spans="2:4">
      <c r="B164" s="64"/>
      <c r="C164" s="64"/>
      <c r="D164" s="15"/>
    </row>
    <row r="165" spans="2:4">
      <c r="B165" s="64"/>
      <c r="C165" s="64"/>
      <c r="D165" s="15"/>
    </row>
    <row r="166" spans="2:4">
      <c r="B166" s="64"/>
      <c r="C166" s="64"/>
      <c r="D166" s="15"/>
    </row>
    <row r="167" spans="2:4">
      <c r="B167" s="64"/>
      <c r="C167" s="64"/>
      <c r="D167" s="15"/>
    </row>
    <row r="168" spans="2:4">
      <c r="B168" s="64"/>
      <c r="C168" s="64"/>
      <c r="D168" s="15"/>
    </row>
    <row r="169" spans="2:4">
      <c r="B169" s="64"/>
      <c r="C169" s="64"/>
      <c r="D169" s="15"/>
    </row>
    <row r="170" spans="2:4">
      <c r="B170" s="64"/>
      <c r="C170" s="64"/>
      <c r="D170" s="15"/>
    </row>
    <row r="171" spans="2:4">
      <c r="B171" s="64"/>
      <c r="C171" s="64"/>
      <c r="D171" s="15"/>
    </row>
    <row r="172" spans="2:4">
      <c r="B172" s="64"/>
      <c r="C172" s="64"/>
      <c r="D172" s="15"/>
    </row>
    <row r="173" spans="2:4">
      <c r="B173" s="64"/>
      <c r="C173" s="64"/>
      <c r="D173" s="15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_onClick">
                <anchor moveWithCells="1" sizeWithCells="1">
                  <from>
                    <xdr:col>2</xdr:col>
                    <xdr:colOff>99060</xdr:colOff>
                    <xdr:row>6</xdr:row>
                    <xdr:rowOff>15240</xdr:rowOff>
                  </from>
                  <to>
                    <xdr:col>5</xdr:col>
                    <xdr:colOff>266700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9"/>
  <sheetViews>
    <sheetView workbookViewId="0">
      <selection activeCell="C13" sqref="C13"/>
    </sheetView>
  </sheetViews>
  <sheetFormatPr defaultRowHeight="13.8"/>
  <cols>
    <col min="1" max="1" width="9.140625" style="35"/>
    <col min="2" max="2" width="28.7109375" style="35" customWidth="1"/>
    <col min="3" max="3" width="14.140625" style="35" customWidth="1"/>
    <col min="4" max="4" width="16.5703125" style="35" customWidth="1"/>
    <col min="5" max="16384" width="9.140625" style="35"/>
  </cols>
  <sheetData>
    <row r="1" spans="2:4" ht="14.4" thickBot="1"/>
    <row r="2" spans="2:4">
      <c r="B2" s="40" t="s">
        <v>49</v>
      </c>
      <c r="C2" s="41" t="s">
        <v>50</v>
      </c>
      <c r="D2" s="42" t="s">
        <v>51</v>
      </c>
    </row>
    <row r="3" spans="2:4">
      <c r="B3" s="43" t="s">
        <v>52</v>
      </c>
      <c r="C3" s="36">
        <v>162</v>
      </c>
      <c r="D3" s="44">
        <v>161.976</v>
      </c>
    </row>
    <row r="4" spans="2:4">
      <c r="B4" s="43" t="s">
        <v>53</v>
      </c>
      <c r="C4" s="37">
        <v>1035</v>
      </c>
      <c r="D4" s="45">
        <v>1021.68</v>
      </c>
    </row>
    <row r="5" spans="2:4">
      <c r="B5" s="43" t="s">
        <v>54</v>
      </c>
      <c r="C5" s="38">
        <v>3.7600000000000001E-2</v>
      </c>
      <c r="D5" s="46">
        <v>5.6660700000000001E-2</v>
      </c>
    </row>
    <row r="6" spans="2:4">
      <c r="B6" s="43" t="s">
        <v>58</v>
      </c>
      <c r="C6" s="38">
        <v>3.7600000000000001E-2</v>
      </c>
      <c r="D6" s="46">
        <v>1.8539300000000002E-2</v>
      </c>
    </row>
    <row r="7" spans="2:4">
      <c r="B7" s="43" t="s">
        <v>55</v>
      </c>
      <c r="C7" s="39">
        <v>1</v>
      </c>
      <c r="D7" s="47">
        <v>0.32719799999999999</v>
      </c>
    </row>
    <row r="8" spans="2:4">
      <c r="B8" s="43" t="s">
        <v>56</v>
      </c>
      <c r="C8" s="39">
        <v>0</v>
      </c>
      <c r="D8" s="47">
        <v>0.33640100000000001</v>
      </c>
    </row>
    <row r="9" spans="2:4" ht="14.4" thickBot="1">
      <c r="B9" s="48" t="s">
        <v>57</v>
      </c>
      <c r="C9" s="49">
        <v>0</v>
      </c>
      <c r="D9" s="50">
        <v>0.33640100000000001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例題30 非等温気相PFR</vt:lpstr>
      <vt:lpstr>Stream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2004-11-30T07:49:30Z</dcterms:created>
  <dcterms:modified xsi:type="dcterms:W3CDTF">2018-08-16T07:24:26Z</dcterms:modified>
</cp:coreProperties>
</file>