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180" yWindow="216" windowWidth="17568" windowHeight="12696"/>
  </bookViews>
  <sheets>
    <sheet name="例題12a 蒸留塔微分モデル" sheetId="2" r:id="rId1"/>
    <sheet name="EtherIPA気液平衡" sheetId="3" r:id="rId2"/>
  </sheets>
  <calcPr calcId="162913"/>
</workbook>
</file>

<file path=xl/calcChain.xml><?xml version="1.0" encoding="utf-8"?>
<calcChain xmlns="http://schemas.openxmlformats.org/spreadsheetml/2006/main">
  <c r="H4" i="2" l="1"/>
  <c r="F47" i="3"/>
  <c r="G47" i="3" s="1"/>
  <c r="E47" i="3"/>
  <c r="G46" i="3"/>
  <c r="F46" i="3"/>
  <c r="E46" i="3"/>
  <c r="F45" i="3"/>
  <c r="G45" i="3" s="1"/>
  <c r="E45" i="3"/>
  <c r="G44" i="3"/>
  <c r="F44" i="3"/>
  <c r="E44" i="3"/>
  <c r="F43" i="3"/>
  <c r="G43" i="3" s="1"/>
  <c r="E43" i="3"/>
  <c r="G42" i="3"/>
  <c r="F42" i="3"/>
  <c r="E42" i="3"/>
  <c r="F41" i="3"/>
  <c r="G41" i="3" s="1"/>
  <c r="E41" i="3"/>
  <c r="F40" i="3"/>
  <c r="G40" i="3" s="1"/>
  <c r="E40" i="3"/>
  <c r="F39" i="3"/>
  <c r="G39" i="3" s="1"/>
  <c r="E39" i="3"/>
  <c r="G38" i="3"/>
  <c r="F38" i="3"/>
  <c r="E38" i="3"/>
  <c r="F37" i="3"/>
  <c r="G37" i="3" s="1"/>
  <c r="E37" i="3"/>
  <c r="G36" i="3"/>
  <c r="F36" i="3"/>
  <c r="E36" i="3"/>
  <c r="F35" i="3"/>
  <c r="G35" i="3" s="1"/>
  <c r="E35" i="3"/>
  <c r="G34" i="3"/>
  <c r="F34" i="3"/>
  <c r="E34" i="3"/>
  <c r="F33" i="3"/>
  <c r="G33" i="3" s="1"/>
  <c r="E33" i="3"/>
  <c r="F32" i="3"/>
  <c r="G32" i="3" s="1"/>
  <c r="E32" i="3"/>
  <c r="F31" i="3"/>
  <c r="G31" i="3" s="1"/>
  <c r="E31" i="3"/>
  <c r="G30" i="3"/>
  <c r="F30" i="3"/>
  <c r="E30" i="3"/>
  <c r="F29" i="3"/>
  <c r="G29" i="3" s="1"/>
  <c r="E29" i="3"/>
  <c r="G28" i="3"/>
  <c r="F28" i="3"/>
  <c r="E28" i="3"/>
  <c r="F27" i="3"/>
  <c r="G27" i="3" s="1"/>
  <c r="E27" i="3"/>
  <c r="G26" i="3"/>
  <c r="F26" i="3"/>
  <c r="E26" i="3"/>
  <c r="F25" i="3"/>
  <c r="G25" i="3" s="1"/>
  <c r="E25" i="3"/>
  <c r="F24" i="3"/>
  <c r="G24" i="3" s="1"/>
  <c r="E24" i="3"/>
  <c r="F23" i="3"/>
  <c r="G23" i="3" s="1"/>
  <c r="E23" i="3"/>
  <c r="G22" i="3"/>
  <c r="F22" i="3"/>
  <c r="E22" i="3"/>
  <c r="F21" i="3"/>
  <c r="G21" i="3" s="1"/>
  <c r="E21" i="3"/>
  <c r="G20" i="3"/>
  <c r="F20" i="3"/>
  <c r="E20" i="3"/>
  <c r="F19" i="3"/>
  <c r="G19" i="3" s="1"/>
  <c r="E19" i="3"/>
  <c r="G18" i="3"/>
  <c r="F18" i="3"/>
  <c r="E18" i="3"/>
  <c r="F17" i="3"/>
  <c r="G17" i="3" s="1"/>
  <c r="E17" i="3"/>
  <c r="F16" i="3"/>
  <c r="G16" i="3" s="1"/>
  <c r="E16" i="3"/>
  <c r="F15" i="3"/>
  <c r="G15" i="3" s="1"/>
  <c r="E15" i="3"/>
  <c r="G14" i="3"/>
  <c r="F14" i="3"/>
  <c r="E14" i="3"/>
  <c r="F13" i="3"/>
  <c r="G13" i="3" s="1"/>
  <c r="E13" i="3"/>
  <c r="G12" i="3"/>
  <c r="F12" i="3"/>
  <c r="E12" i="3"/>
  <c r="F11" i="3"/>
  <c r="G11" i="3" s="1"/>
  <c r="E11" i="3"/>
  <c r="G10" i="3"/>
  <c r="F10" i="3"/>
  <c r="E10" i="3"/>
  <c r="F9" i="3"/>
  <c r="G9" i="3" s="1"/>
  <c r="E9" i="3"/>
  <c r="F8" i="3"/>
  <c r="G8" i="3" s="1"/>
  <c r="E8" i="3"/>
  <c r="F7" i="3"/>
  <c r="G7" i="3" s="1"/>
  <c r="E7" i="3"/>
  <c r="G6" i="3"/>
  <c r="F6" i="3"/>
  <c r="E6" i="3"/>
  <c r="U2" i="2" l="1"/>
  <c r="V2" i="2"/>
  <c r="U3" i="2"/>
  <c r="V3" i="2"/>
  <c r="U4" i="2"/>
  <c r="V4" i="2"/>
  <c r="U5" i="2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28" i="2"/>
  <c r="V28" i="2" s="1"/>
  <c r="U17" i="2"/>
  <c r="V17" i="2" s="1"/>
  <c r="U18" i="2"/>
  <c r="V18" i="2" s="1"/>
  <c r="U19" i="2"/>
  <c r="V19" i="2" s="1"/>
  <c r="U20" i="2"/>
  <c r="V20" i="2" s="1"/>
  <c r="U21" i="2"/>
  <c r="V21" i="2" s="1"/>
  <c r="U22" i="2"/>
  <c r="V22" i="2" s="1"/>
  <c r="U23" i="2"/>
  <c r="V23" i="2" s="1"/>
  <c r="U24" i="2"/>
  <c r="V24" i="2" s="1"/>
  <c r="U25" i="2"/>
  <c r="V25" i="2" s="1"/>
  <c r="U26" i="2"/>
  <c r="V26" i="2" s="1"/>
  <c r="U27" i="2"/>
  <c r="V27" i="2" s="1"/>
  <c r="U16" i="2"/>
  <c r="V16" i="2" s="1"/>
  <c r="N21" i="2"/>
  <c r="J13" i="2" l="1"/>
  <c r="J14" i="2"/>
  <c r="J15" i="2"/>
  <c r="J16" i="2"/>
  <c r="J17" i="2"/>
  <c r="J18" i="2"/>
  <c r="J19" i="2"/>
  <c r="J20" i="2"/>
  <c r="J21" i="2"/>
  <c r="J22" i="2"/>
  <c r="J12" i="2"/>
  <c r="H1" i="2"/>
  <c r="Q10" i="2"/>
  <c r="P10" i="2"/>
  <c r="J1" i="2" l="1"/>
  <c r="D18" i="2"/>
  <c r="E18" i="2" s="1"/>
  <c r="F18" i="2" s="1"/>
  <c r="D22" i="2"/>
  <c r="E22" i="2" s="1"/>
  <c r="F22" i="2" s="1"/>
  <c r="H6" i="2"/>
  <c r="J2" i="2"/>
  <c r="D14" i="2"/>
  <c r="E14" i="2" s="1"/>
  <c r="F14" i="2" s="1"/>
  <c r="D15" i="2"/>
  <c r="E15" i="2" s="1"/>
  <c r="F15" i="2" s="1"/>
  <c r="D19" i="2"/>
  <c r="E19" i="2" s="1"/>
  <c r="F19" i="2" s="1"/>
  <c r="D16" i="2"/>
  <c r="E16" i="2" s="1"/>
  <c r="F16" i="2" s="1"/>
  <c r="D20" i="2"/>
  <c r="E20" i="2" s="1"/>
  <c r="F20" i="2" s="1"/>
  <c r="H2" i="2"/>
  <c r="D13" i="2"/>
  <c r="E13" i="2" s="1"/>
  <c r="F13" i="2" s="1"/>
  <c r="D17" i="2"/>
  <c r="E17" i="2" s="1"/>
  <c r="F17" i="2" s="1"/>
  <c r="D21" i="2"/>
  <c r="E21" i="2" s="1"/>
  <c r="F21" i="2" s="1"/>
  <c r="H3" i="2" l="1"/>
  <c r="Q13" i="2" s="1"/>
  <c r="C12" i="2"/>
  <c r="G12" i="2" s="1"/>
  <c r="H12" i="2" s="1"/>
  <c r="I12" i="2" s="1"/>
  <c r="G22" i="2"/>
  <c r="H22" i="2" s="1"/>
  <c r="I22" i="2" s="1"/>
  <c r="H8" i="2"/>
  <c r="G14" i="2"/>
  <c r="H14" i="2" s="1"/>
  <c r="I14" i="2" s="1"/>
  <c r="G13" i="2"/>
  <c r="H13" i="2" s="1"/>
  <c r="I13" i="2" s="1"/>
  <c r="G15" i="2"/>
  <c r="H15" i="2" s="1"/>
  <c r="I15" i="2" s="1"/>
  <c r="G17" i="2"/>
  <c r="H17" i="2" s="1"/>
  <c r="I17" i="2" s="1"/>
  <c r="G16" i="2"/>
  <c r="H16" i="2" s="1"/>
  <c r="I16" i="2" s="1"/>
  <c r="G19" i="2"/>
  <c r="H19" i="2" s="1"/>
  <c r="I19" i="2" s="1"/>
  <c r="J6" i="2"/>
  <c r="J8" i="2" s="1"/>
  <c r="J7" i="2" s="1"/>
  <c r="G21" i="2"/>
  <c r="H21" i="2" s="1"/>
  <c r="I21" i="2" s="1"/>
  <c r="G18" i="2"/>
  <c r="H18" i="2" s="1"/>
  <c r="I18" i="2" s="1"/>
  <c r="G20" i="2"/>
  <c r="H20" i="2" s="1"/>
  <c r="I20" i="2" s="1"/>
  <c r="B12" i="2" l="1"/>
  <c r="D12" i="2" s="1"/>
  <c r="E12" i="2" s="1"/>
  <c r="F12" i="2" s="1"/>
  <c r="C5" i="2"/>
  <c r="H7" i="2"/>
  <c r="B5" i="2" s="1"/>
</calcChain>
</file>

<file path=xl/comments1.xml><?xml version="1.0" encoding="utf-8"?>
<comments xmlns="http://schemas.openxmlformats.org/spreadsheetml/2006/main">
  <authors>
    <author>ito akira</author>
  </authors>
  <commentList>
    <comment ref="B5" authorId="0" shapeId="0">
      <text>
        <r>
          <rPr>
            <sz val="10"/>
            <color indexed="81"/>
            <rFont val="ＭＳ Ｐゴシック"/>
            <family val="3"/>
            <charset val="128"/>
          </rPr>
          <t>=(H5/H2)*(H7-B3)</t>
        </r>
      </text>
    </comment>
    <comment ref="C5" authorId="0" shapeId="0">
      <text>
        <r>
          <rPr>
            <sz val="10"/>
            <color indexed="81"/>
            <rFont val="ＭＳ Ｐゴシック"/>
            <family val="3"/>
            <charset val="128"/>
          </rPr>
          <t>=-(H5/J2)*(J7-C3)</t>
        </r>
      </text>
    </comment>
  </commentList>
</comments>
</file>

<file path=xl/sharedStrings.xml><?xml version="1.0" encoding="utf-8"?>
<sst xmlns="http://schemas.openxmlformats.org/spreadsheetml/2006/main" count="65" uniqueCount="65">
  <si>
    <t>b]</t>
    <phoneticPr fontId="2"/>
  </si>
  <si>
    <t>微分方程式数</t>
    <rPh sb="0" eb="2">
      <t>ビブン</t>
    </rPh>
    <rPh sb="2" eb="5">
      <t>ホウテイシキ</t>
    </rPh>
    <rPh sb="5" eb="6">
      <t>スウ</t>
    </rPh>
    <phoneticPr fontId="2"/>
  </si>
  <si>
    <t>微分方程式→</t>
    <rPh sb="0" eb="2">
      <t>ビブン</t>
    </rPh>
    <rPh sb="2" eb="5">
      <t>ホウテイシキ</t>
    </rPh>
    <phoneticPr fontId="2"/>
  </si>
  <si>
    <t>計算結果</t>
    <rPh sb="0" eb="2">
      <t>ケイサン</t>
    </rPh>
    <rPh sb="2" eb="4">
      <t>ケッカ</t>
    </rPh>
    <phoneticPr fontId="2"/>
  </si>
  <si>
    <t>z</t>
    <phoneticPr fontId="2"/>
  </si>
  <si>
    <t>z=</t>
    <phoneticPr fontId="2"/>
  </si>
  <si>
    <t>D=</t>
    <phoneticPr fontId="2"/>
  </si>
  <si>
    <t>積分区間z=[a,</t>
    <rPh sb="0" eb="2">
      <t>セキブン</t>
    </rPh>
    <rPh sb="2" eb="4">
      <t>クカン</t>
    </rPh>
    <phoneticPr fontId="2"/>
  </si>
  <si>
    <t>積分刻み幅Δz</t>
    <rPh sb="0" eb="2">
      <t>セキブン</t>
    </rPh>
    <rPh sb="2" eb="3">
      <t>キザ</t>
    </rPh>
    <rPh sb="4" eb="5">
      <t>ハバ</t>
    </rPh>
    <phoneticPr fontId="2"/>
  </si>
  <si>
    <t>xD=</t>
    <phoneticPr fontId="2"/>
  </si>
  <si>
    <t>F=</t>
    <phoneticPr fontId="2"/>
  </si>
  <si>
    <t>W=</t>
    <phoneticPr fontId="2"/>
  </si>
  <si>
    <t>zF=</t>
    <phoneticPr fontId="2"/>
  </si>
  <si>
    <t>q=</t>
    <phoneticPr fontId="2"/>
  </si>
  <si>
    <t>xW=</t>
    <phoneticPr fontId="2"/>
  </si>
  <si>
    <t>α=</t>
    <phoneticPr fontId="2"/>
  </si>
  <si>
    <t>Kya=</t>
    <phoneticPr fontId="2"/>
  </si>
  <si>
    <t>R=</t>
    <phoneticPr fontId="2"/>
  </si>
  <si>
    <t>L=DR</t>
    <phoneticPr fontId="2"/>
  </si>
  <si>
    <t>V=L+D</t>
    <phoneticPr fontId="2"/>
  </si>
  <si>
    <t>L'=L+qF=</t>
    <phoneticPr fontId="2"/>
  </si>
  <si>
    <t>V'=L+qF-W=</t>
    <phoneticPr fontId="2"/>
  </si>
  <si>
    <t>yR=</t>
    <phoneticPr fontId="2"/>
  </si>
  <si>
    <t>yR'=</t>
    <phoneticPr fontId="2"/>
  </si>
  <si>
    <t>yR</t>
    <phoneticPr fontId="2"/>
  </si>
  <si>
    <t>xR</t>
    <phoneticPr fontId="2"/>
  </si>
  <si>
    <t>yR*</t>
    <phoneticPr fontId="2"/>
  </si>
  <si>
    <t>yS</t>
    <phoneticPr fontId="2"/>
  </si>
  <si>
    <t>yS=</t>
    <phoneticPr fontId="2"/>
  </si>
  <si>
    <t>yS'</t>
    <phoneticPr fontId="2"/>
  </si>
  <si>
    <t>xS</t>
    <phoneticPr fontId="2"/>
  </si>
  <si>
    <t>yS*</t>
    <phoneticPr fontId="2"/>
  </si>
  <si>
    <t>xR=</t>
    <phoneticPr fontId="2"/>
  </si>
  <si>
    <t>yR*=</t>
    <phoneticPr fontId="2"/>
  </si>
  <si>
    <t>xS=</t>
    <phoneticPr fontId="2"/>
  </si>
  <si>
    <t>yS*=</t>
    <phoneticPr fontId="2"/>
  </si>
  <si>
    <t>zS</t>
    <phoneticPr fontId="2"/>
  </si>
  <si>
    <t>yq=</t>
    <phoneticPr fontId="2"/>
  </si>
  <si>
    <t>xq=</t>
    <phoneticPr fontId="2"/>
  </si>
  <si>
    <t>αR</t>
    <phoneticPr fontId="2"/>
  </si>
  <si>
    <t>x</t>
    <phoneticPr fontId="2"/>
  </si>
  <si>
    <t>ｙ*</t>
    <phoneticPr fontId="2"/>
  </si>
  <si>
    <t>αR=</t>
    <phoneticPr fontId="2"/>
  </si>
  <si>
    <t>αS=</t>
    <phoneticPr fontId="2"/>
  </si>
  <si>
    <t>αS</t>
    <phoneticPr fontId="2"/>
  </si>
  <si>
    <t xml:space="preserve">    25    0.425222    0.574778  </t>
  </si>
  <si>
    <t xml:space="preserve">    25    0.588888    0.411112  </t>
  </si>
  <si>
    <t>COCOC Diisopropyl ether(1)/Isopropanol(2)</t>
    <phoneticPr fontId="2"/>
  </si>
  <si>
    <t xml:space="preserve">    26    0.408175    0.591825  </t>
  </si>
  <si>
    <t xml:space="preserve">    26    0.577000    0.423000  </t>
  </si>
  <si>
    <t>DECHEMA/Mod UNIFAC/Antoine</t>
    <phoneticPr fontId="2"/>
  </si>
  <si>
    <t xml:space="preserve">    27    0.374389    0.625611  </t>
  </si>
  <si>
    <t xml:space="preserve">    27    0.553692    0.446308  </t>
  </si>
  <si>
    <t>x</t>
    <phoneticPr fontId="2"/>
  </si>
  <si>
    <t>y</t>
    <phoneticPr fontId="2"/>
  </si>
  <si>
    <t>α</t>
    <phoneticPr fontId="2"/>
  </si>
  <si>
    <t>相間α</t>
    <rPh sb="0" eb="2">
      <t>ソウカン</t>
    </rPh>
    <phoneticPr fontId="2"/>
  </si>
  <si>
    <t>y calc</t>
    <phoneticPr fontId="2"/>
  </si>
  <si>
    <t xml:space="preserve">    28    0.305668    0.694332  </t>
  </si>
  <si>
    <t xml:space="preserve">    28    0.507444    0.492556  </t>
  </si>
  <si>
    <t xml:space="preserve">    29    0.162002    0.837998  </t>
  </si>
  <si>
    <t xml:space="preserve">    29    0.413151    0.586849  </t>
  </si>
  <si>
    <t xml:space="preserve">    30   0.0267268    0.97327</t>
  </si>
  <si>
    <t xml:space="preserve">    30    0.214869    0.785131  </t>
  </si>
  <si>
    <t>共沸点0.745</t>
    <rPh sb="0" eb="2">
      <t>キョウフツ</t>
    </rPh>
    <rPh sb="2" eb="3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</si>
</sst>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0_ "/>
    <numFmt numFmtId="177" formatCode="0.00_ "/>
    <numFmt numFmtId="178" formatCode="0.0_ "/>
    <numFmt numFmtId="179" formatCode="0.00_);[Red]\(0.00\)"/>
    <numFmt numFmtId="180" formatCode="0_);[Red]\(0\)"/>
    <numFmt numFmtId="181" formatCode="0.0000_ "/>
    <numFmt numFmtId="182" formatCode="0.0_);[Red]\(0.0\)"/>
    <numFmt numFmtId="183" formatCode="0.000_);[Red]\(0.000\)"/>
    <numFmt numFmtId="184" formatCode="0.000000_);[Red]\(0.000000\)"/>
    <numFmt numFmtId="185" formatCode="0.0000_);[Red]\(0.0000\)"/>
    <numFmt numFmtId="186" formatCode="0.000000_ "/>
    <numFmt numFmtId="187" formatCode="0_ "/>
  </numFmts>
  <fonts count="10" x14ac:knownFonts="1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rgb="FF000000"/>
      <name val="Arial"/>
      <family val="2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>
      <alignment vertical="center"/>
    </xf>
    <xf numFmtId="0" fontId="3" fillId="0" borderId="0" xfId="2" applyFont="1"/>
    <xf numFmtId="177" fontId="3" fillId="0" borderId="0" xfId="2" applyNumberFormat="1" applyFont="1"/>
    <xf numFmtId="179" fontId="3" fillId="0" borderId="0" xfId="2" applyNumberFormat="1" applyFont="1"/>
    <xf numFmtId="179" fontId="3" fillId="0" borderId="0" xfId="2" applyNumberFormat="1" applyFont="1" applyAlignment="1">
      <alignment horizontal="right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180" fontId="3" fillId="0" borderId="0" xfId="2" applyNumberFormat="1" applyFont="1"/>
    <xf numFmtId="0" fontId="3" fillId="0" borderId="0" xfId="2" applyFont="1" applyAlignment="1">
      <alignment horizontal="right"/>
    </xf>
    <xf numFmtId="11" fontId="3" fillId="0" borderId="5" xfId="2" applyNumberFormat="1" applyFont="1" applyBorder="1"/>
    <xf numFmtId="0" fontId="3" fillId="0" borderId="0" xfId="2" applyNumberFormat="1" applyFont="1"/>
    <xf numFmtId="11" fontId="3" fillId="0" borderId="6" xfId="2" applyNumberFormat="1" applyFont="1" applyBorder="1"/>
    <xf numFmtId="179" fontId="3" fillId="0" borderId="0" xfId="2" applyNumberFormat="1" applyFont="1" applyBorder="1"/>
    <xf numFmtId="183" fontId="3" fillId="0" borderId="0" xfId="2" applyNumberFormat="1" applyFont="1"/>
    <xf numFmtId="0" fontId="3" fillId="0" borderId="0" xfId="2" applyFont="1" applyBorder="1"/>
    <xf numFmtId="182" fontId="3" fillId="0" borderId="0" xfId="2" applyNumberFormat="1" applyFont="1"/>
    <xf numFmtId="185" fontId="3" fillId="0" borderId="0" xfId="2" applyNumberFormat="1" applyFont="1"/>
    <xf numFmtId="184" fontId="3" fillId="0" borderId="0" xfId="2" applyNumberFormat="1" applyFont="1"/>
    <xf numFmtId="186" fontId="3" fillId="0" borderId="0" xfId="2" applyNumberFormat="1" applyFont="1" applyBorder="1"/>
    <xf numFmtId="186" fontId="3" fillId="0" borderId="0" xfId="2" applyNumberFormat="1" applyFont="1"/>
    <xf numFmtId="0" fontId="4" fillId="0" borderId="0" xfId="1" applyFont="1" applyAlignment="1" applyProtection="1"/>
    <xf numFmtId="178" fontId="3" fillId="0" borderId="0" xfId="2" applyNumberFormat="1" applyFont="1"/>
    <xf numFmtId="181" fontId="3" fillId="0" borderId="0" xfId="2" applyNumberFormat="1" applyFont="1" applyBorder="1"/>
    <xf numFmtId="181" fontId="3" fillId="0" borderId="0" xfId="2" applyNumberFormat="1" applyFont="1"/>
    <xf numFmtId="0" fontId="1" fillId="0" borderId="0" xfId="0" applyFont="1">
      <alignment vertical="center"/>
    </xf>
    <xf numFmtId="176" fontId="3" fillId="0" borderId="0" xfId="2" applyNumberFormat="1" applyFont="1"/>
    <xf numFmtId="181" fontId="3" fillId="0" borderId="0" xfId="2" applyNumberFormat="1" applyFont="1" applyAlignment="1">
      <alignment horizontal="right"/>
    </xf>
    <xf numFmtId="176" fontId="3" fillId="0" borderId="5" xfId="2" applyNumberFormat="1" applyFont="1" applyBorder="1"/>
    <xf numFmtId="176" fontId="3" fillId="0" borderId="0" xfId="2" applyNumberFormat="1" applyFont="1" applyAlignment="1">
      <alignment horizontal="right"/>
    </xf>
    <xf numFmtId="176" fontId="3" fillId="0" borderId="0" xfId="2" applyNumberFormat="1" applyFont="1" applyBorder="1"/>
    <xf numFmtId="176" fontId="3" fillId="0" borderId="6" xfId="2" applyNumberFormat="1" applyFont="1" applyBorder="1"/>
    <xf numFmtId="176" fontId="5" fillId="0" borderId="0" xfId="2" applyNumberFormat="1" applyFont="1"/>
    <xf numFmtId="187" fontId="3" fillId="0" borderId="0" xfId="2" applyNumberFormat="1" applyFont="1"/>
    <xf numFmtId="176" fontId="8" fillId="0" borderId="0" xfId="2" applyNumberFormat="1" applyFont="1"/>
    <xf numFmtId="0" fontId="9" fillId="0" borderId="0" xfId="0" applyFont="1">
      <alignment vertical="center"/>
    </xf>
    <xf numFmtId="176" fontId="8" fillId="0" borderId="0" xfId="2" applyNumberFormat="1" applyFont="1" applyAlignment="1">
      <alignment horizontal="right"/>
    </xf>
  </cellXfs>
  <cellStyles count="3">
    <cellStyle name="ハイパーリンク" xfId="1" builtinId="8"/>
    <cellStyle name="標準" xfId="0" builtinId="0"/>
    <cellStyle name="標準_memb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70378617325962"/>
          <c:y val="4.4692798387305763E-2"/>
          <c:w val="0.69748089953414827"/>
          <c:h val="0.829610070064363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蒸留塔微分モデル'!$B$12:$B$18</c:f>
              <c:numCache>
                <c:formatCode>0.000_ </c:formatCode>
                <c:ptCount val="7"/>
                <c:pt idx="0">
                  <c:v>0.54919999999999991</c:v>
                </c:pt>
                <c:pt idx="1">
                  <c:v>0.58588904949940301</c:v>
                </c:pt>
                <c:pt idx="2">
                  <c:v>0.61741414112048276</c:v>
                </c:pt>
                <c:pt idx="3">
                  <c:v>0.64321309625567624</c:v>
                </c:pt>
                <c:pt idx="4">
                  <c:v>0.66397191427117552</c:v>
                </c:pt>
                <c:pt idx="5">
                  <c:v>0.68072218294453057</c:v>
                </c:pt>
                <c:pt idx="6">
                  <c:v>0.69443934553270281</c:v>
                </c:pt>
              </c:numCache>
            </c:numRef>
          </c:xVal>
          <c:yVal>
            <c:numRef>
              <c:f>'例題12a 蒸留塔微分モデル'!$A$12:$A$18</c:f>
              <c:numCache>
                <c:formatCode>0.00_ 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0.79999999999999993</c:v>
                </c:pt>
                <c:pt idx="5">
                  <c:v>0.99999999999999989</c:v>
                </c:pt>
                <c:pt idx="6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9F-4932-92AA-368CDDA74B78}"/>
            </c:ext>
          </c:extLst>
        </c:ser>
        <c:ser>
          <c:idx val="1"/>
          <c:order val="1"/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蒸留塔微分モデル'!$D$12:$D$18</c:f>
              <c:numCache>
                <c:formatCode>0.000_ </c:formatCode>
                <c:ptCount val="7"/>
                <c:pt idx="0">
                  <c:v>0.39839999999999987</c:v>
                </c:pt>
                <c:pt idx="1">
                  <c:v>0.47177809899880607</c:v>
                </c:pt>
                <c:pt idx="2">
                  <c:v>0.53482828224096557</c:v>
                </c:pt>
                <c:pt idx="3">
                  <c:v>0.58642619251135253</c:v>
                </c:pt>
                <c:pt idx="4">
                  <c:v>0.62794382854235109</c:v>
                </c:pt>
                <c:pt idx="5">
                  <c:v>0.66144436588906119</c:v>
                </c:pt>
                <c:pt idx="6">
                  <c:v>0.68887869106540567</c:v>
                </c:pt>
              </c:numCache>
            </c:numRef>
          </c:xVal>
          <c:yVal>
            <c:numRef>
              <c:f>'例題12a 蒸留塔微分モデル'!$A$12:$A$18</c:f>
              <c:numCache>
                <c:formatCode>0.00_ 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0.79999999999999993</c:v>
                </c:pt>
                <c:pt idx="5">
                  <c:v>0.99999999999999989</c:v>
                </c:pt>
                <c:pt idx="6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9F-4932-92AA-368CDDA74B78}"/>
            </c:ext>
          </c:extLst>
        </c:ser>
        <c:ser>
          <c:idx val="2"/>
          <c:order val="2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蒸留塔微分モデル'!$C$12:$C$18</c:f>
              <c:numCache>
                <c:formatCode>0.000_ </c:formatCode>
                <c:ptCount val="7"/>
                <c:pt idx="0">
                  <c:v>0.54919999999999991</c:v>
                </c:pt>
                <c:pt idx="1">
                  <c:v>0.50269126166728906</c:v>
                </c:pt>
                <c:pt idx="2">
                  <c:v>0.43670115009090338</c:v>
                </c:pt>
                <c:pt idx="3">
                  <c:v>0.34680378529770106</c:v>
                </c:pt>
                <c:pt idx="4">
                  <c:v>0.23377851944548134</c:v>
                </c:pt>
                <c:pt idx="5">
                  <c:v>0.1137822344630906</c:v>
                </c:pt>
                <c:pt idx="6">
                  <c:v>2.4064109663659475E-2</c:v>
                </c:pt>
              </c:numCache>
            </c:numRef>
          </c:xVal>
          <c:yVal>
            <c:numRef>
              <c:f>'例題12a 蒸留塔微分モデル'!$J$12:$J$18</c:f>
              <c:numCache>
                <c:formatCode>0.00_ </c:formatCode>
                <c:ptCount val="7"/>
                <c:pt idx="0">
                  <c:v>0</c:v>
                </c:pt>
                <c:pt idx="1">
                  <c:v>-0.2</c:v>
                </c:pt>
                <c:pt idx="2">
                  <c:v>-0.4</c:v>
                </c:pt>
                <c:pt idx="3">
                  <c:v>-0.6</c:v>
                </c:pt>
                <c:pt idx="4">
                  <c:v>-0.79999999999999993</c:v>
                </c:pt>
                <c:pt idx="5">
                  <c:v>-0.99999999999999989</c:v>
                </c:pt>
                <c:pt idx="6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9F-4932-92AA-368CDDA74B78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蒸留塔微分モデル'!$G$12:$G$18</c:f>
              <c:numCache>
                <c:formatCode>0.000_ </c:formatCode>
                <c:ptCount val="7"/>
                <c:pt idx="0">
                  <c:v>0.39839999999999987</c:v>
                </c:pt>
                <c:pt idx="1">
                  <c:v>0.3659407763719621</c:v>
                </c:pt>
                <c:pt idx="2">
                  <c:v>0.3198851776676096</c:v>
                </c:pt>
                <c:pt idx="3">
                  <c:v>0.25714430848902053</c:v>
                </c:pt>
                <c:pt idx="4">
                  <c:v>0.17826209169632551</c:v>
                </c:pt>
                <c:pt idx="5">
                  <c:v>9.4514684469031982E-2</c:v>
                </c:pt>
                <c:pt idx="6">
                  <c:v>3.1898909869429011E-2</c:v>
                </c:pt>
              </c:numCache>
            </c:numRef>
          </c:xVal>
          <c:yVal>
            <c:numRef>
              <c:f>'例題12a 蒸留塔微分モデル'!$J$12:$J$18</c:f>
              <c:numCache>
                <c:formatCode>0.00_ </c:formatCode>
                <c:ptCount val="7"/>
                <c:pt idx="0">
                  <c:v>0</c:v>
                </c:pt>
                <c:pt idx="1">
                  <c:v>-0.2</c:v>
                </c:pt>
                <c:pt idx="2">
                  <c:v>-0.4</c:v>
                </c:pt>
                <c:pt idx="3">
                  <c:v>-0.6</c:v>
                </c:pt>
                <c:pt idx="4">
                  <c:v>-0.79999999999999993</c:v>
                </c:pt>
                <c:pt idx="5">
                  <c:v>-0.99999999999999989</c:v>
                </c:pt>
                <c:pt idx="6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9F-4932-92AA-368CDDA74B78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蒸留塔微分モデル'!$A$48:$A$49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'例題12a 蒸留塔微分モデル'!$B$48:$B$49</c:f>
              <c:numCache>
                <c:formatCode>0.0000_);[Red]\(0.0000\)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9F-4932-92AA-368CDDA74B78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蒸留塔微分モデル'!$C$48:$C$49</c:f>
              <c:numCache>
                <c:formatCode>0.000000_);[Red]\(0.000000\)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xVal>
          <c:yVal>
            <c:numRef>
              <c:f>'例題12a 蒸留塔微分モデル'!$D$48:$D$49</c:f>
              <c:numCache>
                <c:formatCode>General</c:formatCode>
                <c:ptCount val="2"/>
                <c:pt idx="0">
                  <c:v>0</c:v>
                </c:pt>
                <c:pt idx="1">
                  <c:v>-1.5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9F-4932-92AA-368CDDA74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461888"/>
        <c:axId val="1"/>
      </c:scatterChart>
      <c:valAx>
        <c:axId val="86246188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y, x</a:t>
                </a:r>
              </a:p>
            </c:rich>
          </c:tx>
          <c:layout>
            <c:manualLayout>
              <c:xMode val="edge"/>
              <c:yMode val="edge"/>
              <c:x val="0.57423116228118554"/>
              <c:y val="0.918995586445549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At val="-1.5"/>
        <c:crossBetween val="midCat"/>
        <c:majorUnit val="0.2"/>
        <c:minorUnit val="0.1"/>
      </c:valAx>
      <c:valAx>
        <c:axId val="1"/>
        <c:scaling>
          <c:orientation val="minMax"/>
          <c:max val="1.5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 sz="1600"/>
                  <a:t>z [m]</a:t>
                </a:r>
              </a:p>
            </c:rich>
          </c:tx>
          <c:layout>
            <c:manualLayout>
              <c:xMode val="edge"/>
              <c:yMode val="edge"/>
              <c:x val="5.0420168067226892E-2"/>
              <c:y val="0.4106151116585287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2461888"/>
        <c:crosses val="autoZero"/>
        <c:crossBetween val="midCat"/>
        <c:majorUnit val="0.5"/>
        <c:minorUnit val="0.1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93388390718513"/>
          <c:y val="5.2117346735906227E-2"/>
          <c:w val="0.76009823964806456"/>
          <c:h val="0.7968380069220482"/>
        </c:manualLayout>
      </c:layout>
      <c:scatterChart>
        <c:scatterStyle val="smoothMarker"/>
        <c:varyColors val="0"/>
        <c:ser>
          <c:idx val="4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蒸留塔微分モデル'!$D$12:$D$18</c:f>
              <c:numCache>
                <c:formatCode>0.000_ </c:formatCode>
                <c:ptCount val="7"/>
                <c:pt idx="0">
                  <c:v>0.39839999999999987</c:v>
                </c:pt>
                <c:pt idx="1">
                  <c:v>0.47177809899880607</c:v>
                </c:pt>
                <c:pt idx="2">
                  <c:v>0.53482828224096557</c:v>
                </c:pt>
                <c:pt idx="3">
                  <c:v>0.58642619251135253</c:v>
                </c:pt>
                <c:pt idx="4">
                  <c:v>0.62794382854235109</c:v>
                </c:pt>
                <c:pt idx="5">
                  <c:v>0.66144436588906119</c:v>
                </c:pt>
                <c:pt idx="6">
                  <c:v>0.68887869106540567</c:v>
                </c:pt>
              </c:numCache>
            </c:numRef>
          </c:xVal>
          <c:yVal>
            <c:numRef>
              <c:f>'例題12a 蒸留塔微分モデル'!$B$12:$B$18</c:f>
              <c:numCache>
                <c:formatCode>0.000_ </c:formatCode>
                <c:ptCount val="7"/>
                <c:pt idx="0">
                  <c:v>0.54919999999999991</c:v>
                </c:pt>
                <c:pt idx="1">
                  <c:v>0.58588904949940301</c:v>
                </c:pt>
                <c:pt idx="2">
                  <c:v>0.61741414112048276</c:v>
                </c:pt>
                <c:pt idx="3">
                  <c:v>0.64321309625567624</c:v>
                </c:pt>
                <c:pt idx="4">
                  <c:v>0.66397191427117552</c:v>
                </c:pt>
                <c:pt idx="5">
                  <c:v>0.68072218294453057</c:v>
                </c:pt>
                <c:pt idx="6">
                  <c:v>0.69443934553270281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91-4D9D-8CF8-B471E006D317}"/>
            </c:ext>
          </c:extLst>
        </c:ser>
        <c:ser>
          <c:idx val="5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蒸留塔微分モデル'!$D$12:$D$22</c:f>
              <c:numCache>
                <c:formatCode>0.000_ </c:formatCode>
                <c:ptCount val="11"/>
                <c:pt idx="0">
                  <c:v>0.39839999999999987</c:v>
                </c:pt>
                <c:pt idx="1">
                  <c:v>0.47177809899880607</c:v>
                </c:pt>
                <c:pt idx="2">
                  <c:v>0.53482828224096557</c:v>
                </c:pt>
                <c:pt idx="3">
                  <c:v>0.58642619251135253</c:v>
                </c:pt>
                <c:pt idx="4">
                  <c:v>0.62794382854235109</c:v>
                </c:pt>
                <c:pt idx="5">
                  <c:v>0.66144436588906119</c:v>
                </c:pt>
                <c:pt idx="6">
                  <c:v>0.68887869106540567</c:v>
                </c:pt>
                <c:pt idx="7">
                  <c:v>0.71184656812449432</c:v>
                </c:pt>
                <c:pt idx="8">
                  <c:v>0.73159470094054235</c:v>
                </c:pt>
                <c:pt idx="9">
                  <c:v>0.74909000604804432</c:v>
                </c:pt>
                <c:pt idx="10">
                  <c:v>0.76510538110220705</c:v>
                </c:pt>
              </c:numCache>
            </c:numRef>
          </c:xVal>
          <c:yVal>
            <c:numRef>
              <c:f>'例題12a 蒸留塔微分モデル'!$F$12:$F$22</c:f>
              <c:numCache>
                <c:formatCode>0.000_ </c:formatCode>
                <c:ptCount val="11"/>
                <c:pt idx="0">
                  <c:v>0.62036145168882828</c:v>
                </c:pt>
                <c:pt idx="1">
                  <c:v>0.64941646676859044</c:v>
                </c:pt>
                <c:pt idx="2">
                  <c:v>0.67029805037399448</c:v>
                </c:pt>
                <c:pt idx="3">
                  <c:v>0.68593807203781498</c:v>
                </c:pt>
                <c:pt idx="4">
                  <c:v>0.69831358649127373</c:v>
                </c:pt>
                <c:pt idx="5">
                  <c:v>0.70860278704860147</c:v>
                </c:pt>
                <c:pt idx="6">
                  <c:v>0.71751113912346831</c:v>
                </c:pt>
                <c:pt idx="7">
                  <c:v>0.72549314595433578</c:v>
                </c:pt>
                <c:pt idx="8">
                  <c:v>0.7328749539439714</c:v>
                </c:pt>
                <c:pt idx="9">
                  <c:v>0.73992128493877329</c:v>
                </c:pt>
                <c:pt idx="10">
                  <c:v>0.74687776941352912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91-4D9D-8CF8-B471E006D317}"/>
            </c:ext>
          </c:extLst>
        </c:ser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蒸留塔微分モデル'!$P$10:$P$11</c:f>
              <c:numCache>
                <c:formatCode>0.0000_ </c:formatCode>
                <c:ptCount val="2"/>
                <c:pt idx="0" formatCode="0.0000_);[Red]\(0.0000\)">
                  <c:v>0</c:v>
                </c:pt>
                <c:pt idx="1">
                  <c:v>1</c:v>
                </c:pt>
              </c:numCache>
            </c:numRef>
          </c:xVal>
          <c:yVal>
            <c:numRef>
              <c:f>'例題12a 蒸留塔微分モデル'!$Q$10:$Q$11</c:f>
              <c:numCache>
                <c:formatCode>0.0000_ 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91-4D9D-8CF8-B471E006D317}"/>
            </c:ext>
          </c:extLst>
        </c:ser>
        <c:ser>
          <c:idx val="1"/>
          <c:order val="3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蒸留塔微分モデル'!$G$12:$G$18</c:f>
              <c:numCache>
                <c:formatCode>0.000_ </c:formatCode>
                <c:ptCount val="7"/>
                <c:pt idx="0">
                  <c:v>0.39839999999999987</c:v>
                </c:pt>
                <c:pt idx="1">
                  <c:v>0.3659407763719621</c:v>
                </c:pt>
                <c:pt idx="2">
                  <c:v>0.3198851776676096</c:v>
                </c:pt>
                <c:pt idx="3">
                  <c:v>0.25714430848902053</c:v>
                </c:pt>
                <c:pt idx="4">
                  <c:v>0.17826209169632551</c:v>
                </c:pt>
                <c:pt idx="5">
                  <c:v>9.4514684469031982E-2</c:v>
                </c:pt>
                <c:pt idx="6">
                  <c:v>3.1898909869429011E-2</c:v>
                </c:pt>
              </c:numCache>
            </c:numRef>
          </c:xVal>
          <c:yVal>
            <c:numRef>
              <c:f>'例題12a 蒸留塔微分モデル'!$C$12:$C$18</c:f>
              <c:numCache>
                <c:formatCode>0.000_ </c:formatCode>
                <c:ptCount val="7"/>
                <c:pt idx="0">
                  <c:v>0.54919999999999991</c:v>
                </c:pt>
                <c:pt idx="1">
                  <c:v>0.50269126166728906</c:v>
                </c:pt>
                <c:pt idx="2">
                  <c:v>0.43670115009090338</c:v>
                </c:pt>
                <c:pt idx="3">
                  <c:v>0.34680378529770106</c:v>
                </c:pt>
                <c:pt idx="4">
                  <c:v>0.23377851944548134</c:v>
                </c:pt>
                <c:pt idx="5">
                  <c:v>0.1137822344630906</c:v>
                </c:pt>
                <c:pt idx="6">
                  <c:v>2.4064109663659475E-2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91-4D9D-8CF8-B471E006D317}"/>
            </c:ext>
          </c:extLst>
        </c:ser>
        <c:ser>
          <c:idx val="2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蒸留塔微分モデル'!$G$12:$G$20</c:f>
              <c:numCache>
                <c:formatCode>0.000_ </c:formatCode>
                <c:ptCount val="9"/>
                <c:pt idx="0">
                  <c:v>0.39839999999999987</c:v>
                </c:pt>
                <c:pt idx="1">
                  <c:v>0.3659407763719621</c:v>
                </c:pt>
                <c:pt idx="2">
                  <c:v>0.3198851776676096</c:v>
                </c:pt>
                <c:pt idx="3">
                  <c:v>0.25714430848902053</c:v>
                </c:pt>
                <c:pt idx="4">
                  <c:v>0.17826209169632551</c:v>
                </c:pt>
                <c:pt idx="5">
                  <c:v>9.4514684469031982E-2</c:v>
                </c:pt>
                <c:pt idx="6">
                  <c:v>3.1898909869429011E-2</c:v>
                </c:pt>
                <c:pt idx="7">
                  <c:v>5.1838244736268305E-3</c:v>
                </c:pt>
                <c:pt idx="8">
                  <c:v>-2.4773842829057171E-3</c:v>
                </c:pt>
              </c:numCache>
            </c:numRef>
          </c:xVal>
          <c:yVal>
            <c:numRef>
              <c:f>'例題12a 蒸留塔微分モデル'!$I$12:$I$20</c:f>
              <c:numCache>
                <c:formatCode>0.000_ </c:formatCode>
                <c:ptCount val="9"/>
                <c:pt idx="0">
                  <c:v>0.62036145168882828</c:v>
                </c:pt>
                <c:pt idx="1">
                  <c:v>0.60506211616306527</c:v>
                </c:pt>
                <c:pt idx="2">
                  <c:v>0.57978703801657472</c:v>
                </c:pt>
                <c:pt idx="3">
                  <c:v>0.53615595491846224</c:v>
                </c:pt>
                <c:pt idx="4">
                  <c:v>0.45775157308265113</c:v>
                </c:pt>
                <c:pt idx="5">
                  <c:v>0.32098770526377107</c:v>
                </c:pt>
                <c:pt idx="6">
                  <c:v>0.14241821081747066</c:v>
                </c:pt>
                <c:pt idx="7">
                  <c:v>2.671292097211897E-2</c:v>
                </c:pt>
                <c:pt idx="8">
                  <c:v>-1.3355825246367576E-2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A91-4D9D-8CF8-B471E006D317}"/>
            </c:ext>
          </c:extLst>
        </c:ser>
        <c:ser>
          <c:idx val="3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'例題12a 蒸留塔微分モデル'!$P$13:$P$15</c:f>
              <c:numCache>
                <c:formatCode>General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</c:numCache>
            </c:numRef>
          </c:xVal>
          <c:yVal>
            <c:numRef>
              <c:f>'例題12a 蒸留塔微分モデル'!$Q$13:$Q$15</c:f>
              <c:numCache>
                <c:formatCode>General</c:formatCode>
                <c:ptCount val="3"/>
                <c:pt idx="0" formatCode="0.000_ ">
                  <c:v>0.54919999999999991</c:v>
                </c:pt>
                <c:pt idx="1">
                  <c:v>0.4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91-4D9D-8CF8-B471E006D317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'例題12a 蒸留塔微分モデル'!$T$2:$T$29</c:f>
              <c:numCache>
                <c:formatCode>General</c:formatCode>
                <c:ptCount val="28"/>
                <c:pt idx="0">
                  <c:v>0</c:v>
                </c:pt>
                <c:pt idx="1">
                  <c:v>5.0000000000001002E-2</c:v>
                </c:pt>
                <c:pt idx="2">
                  <c:v>0.100000000000001</c:v>
                </c:pt>
                <c:pt idx="3">
                  <c:v>0.15000000000000099</c:v>
                </c:pt>
                <c:pt idx="4">
                  <c:v>0.20000000000000101</c:v>
                </c:pt>
                <c:pt idx="5">
                  <c:v>0.250000000000001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0.72499999999999998</c:v>
                </c:pt>
                <c:pt idx="16">
                  <c:v>0.75</c:v>
                </c:pt>
                <c:pt idx="17">
                  <c:v>0.77500000000000002</c:v>
                </c:pt>
                <c:pt idx="18">
                  <c:v>0.8</c:v>
                </c:pt>
                <c:pt idx="19">
                  <c:v>0.82499999999999996</c:v>
                </c:pt>
                <c:pt idx="20">
                  <c:v>0.85</c:v>
                </c:pt>
                <c:pt idx="21">
                  <c:v>0.875</c:v>
                </c:pt>
                <c:pt idx="22">
                  <c:v>0.9</c:v>
                </c:pt>
                <c:pt idx="23">
                  <c:v>0.92500000000000004</c:v>
                </c:pt>
                <c:pt idx="24">
                  <c:v>0.95</c:v>
                </c:pt>
                <c:pt idx="25">
                  <c:v>0.97499999999999998</c:v>
                </c:pt>
                <c:pt idx="26">
                  <c:v>0.99</c:v>
                </c:pt>
                <c:pt idx="27">
                  <c:v>1</c:v>
                </c:pt>
              </c:numCache>
            </c:numRef>
          </c:xVal>
          <c:yVal>
            <c:numRef>
              <c:f>'例題12a 蒸留塔微分モデル'!$V$2:$V$29</c:f>
              <c:numCache>
                <c:formatCode>General</c:formatCode>
                <c:ptCount val="28"/>
                <c:pt idx="0">
                  <c:v>0</c:v>
                </c:pt>
                <c:pt idx="1">
                  <c:v>0.20466326855560155</c:v>
                </c:pt>
                <c:pt idx="2">
                  <c:v>0.33261799869934877</c:v>
                </c:pt>
                <c:pt idx="3">
                  <c:v>0.41983279410488833</c:v>
                </c:pt>
                <c:pt idx="4">
                  <c:v>0.48284065286196093</c:v>
                </c:pt>
                <c:pt idx="5">
                  <c:v>0.53031889390099596</c:v>
                </c:pt>
                <c:pt idx="6">
                  <c:v>0.56727806155407745</c:v>
                </c:pt>
                <c:pt idx="7">
                  <c:v>0.59683731276872831</c:v>
                </c:pt>
                <c:pt idx="8">
                  <c:v>0.6210705010963693</c:v>
                </c:pt>
                <c:pt idx="9">
                  <c:v>0.64145033015498065</c:v>
                </c:pt>
                <c:pt idx="10">
                  <c:v>0.65910446743595419</c:v>
                </c:pt>
                <c:pt idx="11">
                  <c:v>0.67498086675560742</c:v>
                </c:pt>
                <c:pt idx="12">
                  <c:v>0.68997246955529634</c:v>
                </c:pt>
                <c:pt idx="13">
                  <c:v>0.70503243115746639</c:v>
                </c:pt>
                <c:pt idx="14">
                  <c:v>0.72130536849468674</c:v>
                </c:pt>
                <c:pt idx="15">
                  <c:v>0.73034844175182378</c:v>
                </c:pt>
                <c:pt idx="16">
                  <c:v>0.74030274207842195</c:v>
                </c:pt>
                <c:pt idx="17">
                  <c:v>0.75145651230280752</c:v>
                </c:pt>
                <c:pt idx="18">
                  <c:v>0.76415984302479134</c:v>
                </c:pt>
                <c:pt idx="19">
                  <c:v>0.77884097783644968</c:v>
                </c:pt>
                <c:pt idx="20">
                  <c:v>0.79602621675036078</c:v>
                </c:pt>
                <c:pt idx="21">
                  <c:v>0.81636371461773516</c:v>
                </c:pt>
                <c:pt idx="22">
                  <c:v>0.84065090916623764</c:v>
                </c:pt>
                <c:pt idx="23">
                  <c:v>0.86986408089487288</c:v>
                </c:pt>
                <c:pt idx="24">
                  <c:v>0.90518610663576349</c:v>
                </c:pt>
                <c:pt idx="25">
                  <c:v>0.9480239805659062</c:v>
                </c:pt>
                <c:pt idx="26">
                  <c:v>0.97800156613450229</c:v>
                </c:pt>
                <c:pt idx="2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BB-4220-90F9-E18366AF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460640"/>
        <c:axId val="1"/>
      </c:scatterChart>
      <c:valAx>
        <c:axId val="86246064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 sz="1400"/>
                  <a:t>x</a:t>
                </a:r>
              </a:p>
            </c:rich>
          </c:tx>
          <c:layout>
            <c:manualLayout>
              <c:xMode val="edge"/>
              <c:yMode val="edge"/>
              <c:x val="0.59278431690883993"/>
              <c:y val="0.90553882719057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 val="autoZero"/>
        <c:crossBetween val="midCat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 sz="1400"/>
                  <a:t>y</a:t>
                </a:r>
              </a:p>
            </c:rich>
          </c:tx>
          <c:layout>
            <c:manualLayout>
              <c:xMode val="edge"/>
              <c:yMode val="edge"/>
              <c:x val="1.910356321141091E-2"/>
              <c:y val="0.4364828186395395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2460640"/>
        <c:crosses val="autoZero"/>
        <c:crossBetween val="midCat"/>
        <c:majorUnit val="0.2"/>
        <c:minorUnit val="0.1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7"/>
          <c:order val="0"/>
          <c:spPr>
            <a:ln w="31750" cap="sq">
              <a:prstDash val="sysDot"/>
            </a:ln>
          </c:spPr>
          <c:marker>
            <c:symbol val="none"/>
          </c:marker>
          <c:xVal>
            <c:numRef>
              <c:f>EtherIPA気液平衡!$A$5:$A$48</c:f>
              <c:numCache>
                <c:formatCode>General</c:formatCode>
                <c:ptCount val="44"/>
                <c:pt idx="0">
                  <c:v>0</c:v>
                </c:pt>
                <c:pt idx="1">
                  <c:v>0.02</c:v>
                </c:pt>
                <c:pt idx="2">
                  <c:v>6.0999999999999999E-2</c:v>
                </c:pt>
                <c:pt idx="3">
                  <c:v>0.116781157998</c:v>
                </c:pt>
                <c:pt idx="4">
                  <c:v>0.19499105545600001</c:v>
                </c:pt>
                <c:pt idx="5">
                  <c:v>0.26047658175799998</c:v>
                </c:pt>
                <c:pt idx="6">
                  <c:v>0.31610942249200003</c:v>
                </c:pt>
                <c:pt idx="7">
                  <c:v>0.36395759717300002</c:v>
                </c:pt>
                <c:pt idx="8">
                  <c:v>0.40554821664500001</c:v>
                </c:pt>
                <c:pt idx="9">
                  <c:v>0.44203347799100001</c:v>
                </c:pt>
                <c:pt idx="10">
                  <c:v>0.47429906542099998</c:v>
                </c:pt>
                <c:pt idx="11">
                  <c:v>0.50303699613499997</c:v>
                </c:pt>
                <c:pt idx="12">
                  <c:v>0.52879581151800004</c:v>
                </c:pt>
                <c:pt idx="13">
                  <c:v>0.55201592832299995</c:v>
                </c:pt>
                <c:pt idx="14">
                  <c:v>0.57305502846300005</c:v>
                </c:pt>
                <c:pt idx="15">
                  <c:v>0.59220661531499996</c:v>
                </c:pt>
                <c:pt idx="16">
                  <c:v>0.60971379011299998</c:v>
                </c:pt>
                <c:pt idx="17">
                  <c:v>0.62577962578000002</c:v>
                </c:pt>
                <c:pt idx="18">
                  <c:v>0.64057507987200002</c:v>
                </c:pt>
                <c:pt idx="19">
                  <c:v>0.65424510180600004</c:v>
                </c:pt>
                <c:pt idx="20">
                  <c:v>0.66691339748300005</c:v>
                </c:pt>
                <c:pt idx="21">
                  <c:v>0.67868618350599996</c:v>
                </c:pt>
                <c:pt idx="22">
                  <c:v>0.68965517241399998</c:v>
                </c:pt>
                <c:pt idx="23">
                  <c:v>0.75675675675700005</c:v>
                </c:pt>
                <c:pt idx="24">
                  <c:v>0.8</c:v>
                </c:pt>
                <c:pt idx="25">
                  <c:v>0.83018867924499995</c:v>
                </c:pt>
                <c:pt idx="26">
                  <c:v>0.85245901639300004</c:v>
                </c:pt>
                <c:pt idx="27">
                  <c:v>0.86956521739100001</c:v>
                </c:pt>
                <c:pt idx="28">
                  <c:v>0.88311688311699998</c:v>
                </c:pt>
                <c:pt idx="29">
                  <c:v>0.89411764705899999</c:v>
                </c:pt>
                <c:pt idx="30">
                  <c:v>0.90322580645200001</c:v>
                </c:pt>
                <c:pt idx="31">
                  <c:v>0.91089108910899996</c:v>
                </c:pt>
                <c:pt idx="32">
                  <c:v>0.91743119266100004</c:v>
                </c:pt>
                <c:pt idx="33">
                  <c:v>0.93023255814000005</c:v>
                </c:pt>
                <c:pt idx="34">
                  <c:v>0.939597315436</c:v>
                </c:pt>
                <c:pt idx="35">
                  <c:v>0.94674556213000005</c:v>
                </c:pt>
                <c:pt idx="36">
                  <c:v>0.95238095238099996</c:v>
                </c:pt>
                <c:pt idx="37">
                  <c:v>0.95693779904300003</c:v>
                </c:pt>
                <c:pt idx="38">
                  <c:v>0.96069868995600005</c:v>
                </c:pt>
                <c:pt idx="39">
                  <c:v>0.963855421687</c:v>
                </c:pt>
                <c:pt idx="40">
                  <c:v>0.96654275092899999</c:v>
                </c:pt>
                <c:pt idx="41">
                  <c:v>0.96885813148800004</c:v>
                </c:pt>
                <c:pt idx="42">
                  <c:v>0.97087378640800004</c:v>
                </c:pt>
                <c:pt idx="43">
                  <c:v>1</c:v>
                </c:pt>
              </c:numCache>
            </c:numRef>
          </c:xVal>
          <c:yVal>
            <c:numRef>
              <c:f>EtherIPA気液平衡!$B$5:$B$48</c:f>
              <c:numCache>
                <c:formatCode>General</c:formatCode>
                <c:ptCount val="44"/>
                <c:pt idx="0">
                  <c:v>0</c:v>
                </c:pt>
                <c:pt idx="1">
                  <c:v>9.7933215961400005E-2</c:v>
                </c:pt>
                <c:pt idx="2">
                  <c:v>0.23699999999999999</c:v>
                </c:pt>
                <c:pt idx="3">
                  <c:v>0.36148022050500001</c:v>
                </c:pt>
                <c:pt idx="4">
                  <c:v>0.47400443131100001</c:v>
                </c:pt>
                <c:pt idx="5">
                  <c:v>0.53503069013399995</c:v>
                </c:pt>
                <c:pt idx="6">
                  <c:v>0.57339550913899995</c:v>
                </c:pt>
                <c:pt idx="7">
                  <c:v>0.60001345844300003</c:v>
                </c:pt>
                <c:pt idx="8">
                  <c:v>0.61982048992200001</c:v>
                </c:pt>
                <c:pt idx="9">
                  <c:v>0.63534413249099997</c:v>
                </c:pt>
                <c:pt idx="10">
                  <c:v>0.64800232241</c:v>
                </c:pt>
                <c:pt idx="11">
                  <c:v>0.65864806612000004</c:v>
                </c:pt>
                <c:pt idx="12">
                  <c:v>0.66782364989200005</c:v>
                </c:pt>
                <c:pt idx="13">
                  <c:v>0.675889617153</c:v>
                </c:pt>
                <c:pt idx="14">
                  <c:v>0.68309473928300002</c:v>
                </c:pt>
                <c:pt idx="15">
                  <c:v>0.68961611900499997</c:v>
                </c:pt>
                <c:pt idx="16">
                  <c:v>0.695562788805</c:v>
                </c:pt>
                <c:pt idx="17">
                  <c:v>0.70107293317700003</c:v>
                </c:pt>
                <c:pt idx="18">
                  <c:v>0.70619985708499999</c:v>
                </c:pt>
                <c:pt idx="19">
                  <c:v>0.71100106814300001</c:v>
                </c:pt>
                <c:pt idx="20">
                  <c:v>0.71552200091899998</c:v>
                </c:pt>
                <c:pt idx="21">
                  <c:v>0.71979907061699999</c:v>
                </c:pt>
                <c:pt idx="22">
                  <c:v>0.72386184474600002</c:v>
                </c:pt>
                <c:pt idx="23">
                  <c:v>0.75111508984399999</c:v>
                </c:pt>
                <c:pt idx="24">
                  <c:v>0.77211528192300005</c:v>
                </c:pt>
                <c:pt idx="25">
                  <c:v>0.78931473443</c:v>
                </c:pt>
                <c:pt idx="26">
                  <c:v>0.80386868705900005</c:v>
                </c:pt>
                <c:pt idx="27">
                  <c:v>0.81604617026500004</c:v>
                </c:pt>
                <c:pt idx="28">
                  <c:v>0.82742009826100005</c:v>
                </c:pt>
                <c:pt idx="29">
                  <c:v>0.83713757674800005</c:v>
                </c:pt>
                <c:pt idx="30">
                  <c:v>0.84580152876100001</c:v>
                </c:pt>
                <c:pt idx="31">
                  <c:v>0.85357846537799997</c:v>
                </c:pt>
                <c:pt idx="32">
                  <c:v>0.86060472018</c:v>
                </c:pt>
                <c:pt idx="33">
                  <c:v>0.875526146778</c:v>
                </c:pt>
                <c:pt idx="34">
                  <c:v>0.88755805646700003</c:v>
                </c:pt>
                <c:pt idx="35">
                  <c:v>0.89746928252000002</c:v>
                </c:pt>
                <c:pt idx="36">
                  <c:v>0.90577618182399999</c:v>
                </c:pt>
                <c:pt idx="37">
                  <c:v>0.91283940298999999</c:v>
                </c:pt>
                <c:pt idx="38">
                  <c:v>0.91891880136799997</c:v>
                </c:pt>
                <c:pt idx="39">
                  <c:v>0.92420647394599997</c:v>
                </c:pt>
                <c:pt idx="40">
                  <c:v>0.92884753966400002</c:v>
                </c:pt>
                <c:pt idx="41">
                  <c:v>0.93295369075099999</c:v>
                </c:pt>
                <c:pt idx="42">
                  <c:v>0.93661229974799998</c:v>
                </c:pt>
                <c:pt idx="4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E8-4D60-823C-A1B81F07E950}"/>
            </c:ext>
          </c:extLst>
        </c:ser>
        <c:ser>
          <c:idx val="0"/>
          <c:order val="1"/>
          <c:marker>
            <c:symbol val="none"/>
          </c:marker>
          <c:xVal>
            <c:numRef>
              <c:f>EtherIPA気液平衡!$Y$2:$Y$3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EtherIPA気液平衡!$Z$2:$Z$3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E8-4D60-823C-A1B81F07E950}"/>
            </c:ext>
          </c:extLst>
        </c:ser>
        <c:ser>
          <c:idx val="1"/>
          <c:order val="2"/>
          <c:marker>
            <c:symbol val="none"/>
          </c:marker>
          <c:xVal>
            <c:numRef>
              <c:f>EtherIPA気液平衡!$A$6:$A$47</c:f>
              <c:numCache>
                <c:formatCode>General</c:formatCode>
                <c:ptCount val="42"/>
                <c:pt idx="0">
                  <c:v>0.02</c:v>
                </c:pt>
                <c:pt idx="1">
                  <c:v>6.0999999999999999E-2</c:v>
                </c:pt>
                <c:pt idx="2">
                  <c:v>0.116781157998</c:v>
                </c:pt>
                <c:pt idx="3">
                  <c:v>0.19499105545600001</c:v>
                </c:pt>
                <c:pt idx="4">
                  <c:v>0.26047658175799998</c:v>
                </c:pt>
                <c:pt idx="5">
                  <c:v>0.31610942249200003</c:v>
                </c:pt>
                <c:pt idx="6">
                  <c:v>0.36395759717300002</c:v>
                </c:pt>
                <c:pt idx="7">
                  <c:v>0.40554821664500001</c:v>
                </c:pt>
                <c:pt idx="8">
                  <c:v>0.44203347799100001</c:v>
                </c:pt>
                <c:pt idx="9">
                  <c:v>0.47429906542099998</c:v>
                </c:pt>
                <c:pt idx="10">
                  <c:v>0.50303699613499997</c:v>
                </c:pt>
                <c:pt idx="11">
                  <c:v>0.52879581151800004</c:v>
                </c:pt>
                <c:pt idx="12">
                  <c:v>0.55201592832299995</c:v>
                </c:pt>
                <c:pt idx="13">
                  <c:v>0.57305502846300005</c:v>
                </c:pt>
                <c:pt idx="14">
                  <c:v>0.59220661531499996</c:v>
                </c:pt>
                <c:pt idx="15">
                  <c:v>0.60971379011299998</c:v>
                </c:pt>
                <c:pt idx="16">
                  <c:v>0.62577962578000002</c:v>
                </c:pt>
                <c:pt idx="17">
                  <c:v>0.64057507987200002</c:v>
                </c:pt>
                <c:pt idx="18">
                  <c:v>0.65424510180600004</c:v>
                </c:pt>
                <c:pt idx="19">
                  <c:v>0.66691339748300005</c:v>
                </c:pt>
                <c:pt idx="20">
                  <c:v>0.67868618350599996</c:v>
                </c:pt>
                <c:pt idx="21">
                  <c:v>0.68965517241399998</c:v>
                </c:pt>
                <c:pt idx="22">
                  <c:v>0.75675675675700005</c:v>
                </c:pt>
                <c:pt idx="23">
                  <c:v>0.8</c:v>
                </c:pt>
                <c:pt idx="24">
                  <c:v>0.83018867924499995</c:v>
                </c:pt>
                <c:pt idx="25">
                  <c:v>0.85245901639300004</c:v>
                </c:pt>
                <c:pt idx="26">
                  <c:v>0.86956521739100001</c:v>
                </c:pt>
                <c:pt idx="27">
                  <c:v>0.88311688311699998</c:v>
                </c:pt>
                <c:pt idx="28">
                  <c:v>0.89411764705899999</c:v>
                </c:pt>
                <c:pt idx="29">
                  <c:v>0.90322580645200001</c:v>
                </c:pt>
                <c:pt idx="30">
                  <c:v>0.91089108910899996</c:v>
                </c:pt>
                <c:pt idx="31">
                  <c:v>0.91743119266100004</c:v>
                </c:pt>
                <c:pt idx="32">
                  <c:v>0.93023255814000005</c:v>
                </c:pt>
                <c:pt idx="33">
                  <c:v>0.939597315436</c:v>
                </c:pt>
                <c:pt idx="34">
                  <c:v>0.94674556213000005</c:v>
                </c:pt>
                <c:pt idx="35">
                  <c:v>0.95238095238099996</c:v>
                </c:pt>
                <c:pt idx="36">
                  <c:v>0.95693779904300003</c:v>
                </c:pt>
                <c:pt idx="37">
                  <c:v>0.96069868995600005</c:v>
                </c:pt>
                <c:pt idx="38">
                  <c:v>0.963855421687</c:v>
                </c:pt>
                <c:pt idx="39">
                  <c:v>0.96654275092899999</c:v>
                </c:pt>
                <c:pt idx="40">
                  <c:v>0.96885813148800004</c:v>
                </c:pt>
                <c:pt idx="41">
                  <c:v>0.97087378640800004</c:v>
                </c:pt>
              </c:numCache>
            </c:numRef>
          </c:xVal>
          <c:yVal>
            <c:numRef>
              <c:f>EtherIPA気液平衡!$G$6:$G$47</c:f>
              <c:numCache>
                <c:formatCode>General</c:formatCode>
                <c:ptCount val="42"/>
                <c:pt idx="0">
                  <c:v>9.4947773130078059E-2</c:v>
                </c:pt>
                <c:pt idx="1">
                  <c:v>0.23765631634137274</c:v>
                </c:pt>
                <c:pt idx="2">
                  <c:v>0.36537298642363603</c:v>
                </c:pt>
                <c:pt idx="3">
                  <c:v>0.47733484927428271</c:v>
                </c:pt>
                <c:pt idx="4">
                  <c:v>0.53880909739008542</c:v>
                </c:pt>
                <c:pt idx="5">
                  <c:v>0.57749407931428043</c:v>
                </c:pt>
                <c:pt idx="6">
                  <c:v>0.60406629310736681</c:v>
                </c:pt>
                <c:pt idx="7">
                  <c:v>0.62349914096605996</c:v>
                </c:pt>
                <c:pt idx="8">
                  <c:v>0.63841208256316473</c:v>
                </c:pt>
                <c:pt idx="9">
                  <c:v>0.6503090620032278</c:v>
                </c:pt>
                <c:pt idx="10">
                  <c:v>0.6601104642979615</c:v>
                </c:pt>
                <c:pt idx="11">
                  <c:v>0.66840783779455382</c:v>
                </c:pt>
                <c:pt idx="12">
                  <c:v>0.67559638592194426</c:v>
                </c:pt>
                <c:pt idx="13">
                  <c:v>0.68194852450477061</c:v>
                </c:pt>
                <c:pt idx="14">
                  <c:v>0.68765692961125358</c:v>
                </c:pt>
                <c:pt idx="15">
                  <c:v>0.69286084894287447</c:v>
                </c:pt>
                <c:pt idx="16">
                  <c:v>0.69766277931891596</c:v>
                </c:pt>
                <c:pt idx="17">
                  <c:v>0.70213936867632842</c:v>
                </c:pt>
                <c:pt idx="18">
                  <c:v>0.70634873335751569</c:v>
                </c:pt>
                <c:pt idx="19">
                  <c:v>0.71033548272809577</c:v>
                </c:pt>
                <c:pt idx="20">
                  <c:v>0.71413423869452897</c:v>
                </c:pt>
                <c:pt idx="21">
                  <c:v>0.71777214424121183</c:v>
                </c:pt>
                <c:pt idx="22">
                  <c:v>0.74318561229137836</c:v>
                </c:pt>
                <c:pt idx="23">
                  <c:v>0.76415984302479134</c:v>
                </c:pt>
                <c:pt idx="24">
                  <c:v>0.78218232122532361</c:v>
                </c:pt>
                <c:pt idx="25">
                  <c:v>0.79787514601011045</c:v>
                </c:pt>
                <c:pt idx="26">
                  <c:v>0.81163660844269303</c:v>
                </c:pt>
                <c:pt idx="27">
                  <c:v>0.82377280634721328</c:v>
                </c:pt>
                <c:pt idx="28">
                  <c:v>0.83453246424466165</c:v>
                </c:pt>
                <c:pt idx="29">
                  <c:v>0.84412068646891147</c:v>
                </c:pt>
                <c:pt idx="30">
                  <c:v>0.85270733401724252</c:v>
                </c:pt>
                <c:pt idx="31">
                  <c:v>0.86043344116559561</c:v>
                </c:pt>
                <c:pt idx="32">
                  <c:v>0.87670803930326124</c:v>
                </c:pt>
                <c:pt idx="33">
                  <c:v>0.88966116288243136</c:v>
                </c:pt>
                <c:pt idx="34">
                  <c:v>0.9001947302541542</c:v>
                </c:pt>
                <c:pt idx="35">
                  <c:v>0.9089180956819255</c:v>
                </c:pt>
                <c:pt idx="36">
                  <c:v>0.91625511217253353</c:v>
                </c:pt>
                <c:pt idx="37">
                  <c:v>0.92250855261087283</c:v>
                </c:pt>
                <c:pt idx="38">
                  <c:v>0.92789990577039039</c:v>
                </c:pt>
                <c:pt idx="39">
                  <c:v>0.93259465635251559</c:v>
                </c:pt>
                <c:pt idx="40">
                  <c:v>0.93671878325236801</c:v>
                </c:pt>
                <c:pt idx="41">
                  <c:v>0.94036980054099606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E8-4D60-823C-A1B81F07E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889280"/>
        <c:axId val="1"/>
      </c:scatterChart>
      <c:valAx>
        <c:axId val="1306889280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x</a:t>
                </a:r>
                <a:endParaRPr lang="ja-JP" sz="120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inorUnit val="0.1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y</a:t>
                </a:r>
                <a:endParaRPr lang="ja-JP" sz="1200"/>
              </a:p>
            </c:rich>
          </c:tx>
          <c:layout>
            <c:manualLayout>
              <c:xMode val="edge"/>
              <c:yMode val="edge"/>
              <c:x val="1.2218368426438876E-2"/>
              <c:y val="0.4230050044464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306889280"/>
        <c:crosses val="autoZero"/>
        <c:crossBetween val="midCat"/>
        <c:majorUnit val="0.2"/>
        <c:minorUnit val="0.1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881294196023662"/>
                  <c:y val="-0.5325057897174617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ja-JP"/>
                </a:p>
              </c:txPr>
            </c:trendlineLbl>
          </c:trendline>
          <c:xVal>
            <c:numRef>
              <c:f>EtherIPA気液平衡!$A$6:$A$47</c:f>
              <c:numCache>
                <c:formatCode>General</c:formatCode>
                <c:ptCount val="42"/>
                <c:pt idx="0">
                  <c:v>0.02</c:v>
                </c:pt>
                <c:pt idx="1">
                  <c:v>6.0999999999999999E-2</c:v>
                </c:pt>
                <c:pt idx="2">
                  <c:v>0.116781157998</c:v>
                </c:pt>
                <c:pt idx="3">
                  <c:v>0.19499105545600001</c:v>
                </c:pt>
                <c:pt idx="4">
                  <c:v>0.26047658175799998</c:v>
                </c:pt>
                <c:pt idx="5">
                  <c:v>0.31610942249200003</c:v>
                </c:pt>
                <c:pt idx="6">
                  <c:v>0.36395759717300002</c:v>
                </c:pt>
                <c:pt idx="7">
                  <c:v>0.40554821664500001</c:v>
                </c:pt>
                <c:pt idx="8">
                  <c:v>0.44203347799100001</c:v>
                </c:pt>
                <c:pt idx="9">
                  <c:v>0.47429906542099998</c:v>
                </c:pt>
                <c:pt idx="10">
                  <c:v>0.50303699613499997</c:v>
                </c:pt>
                <c:pt idx="11">
                  <c:v>0.52879581151800004</c:v>
                </c:pt>
                <c:pt idx="12">
                  <c:v>0.55201592832299995</c:v>
                </c:pt>
                <c:pt idx="13">
                  <c:v>0.57305502846300005</c:v>
                </c:pt>
                <c:pt idx="14">
                  <c:v>0.59220661531499996</c:v>
                </c:pt>
                <c:pt idx="15">
                  <c:v>0.60971379011299998</c:v>
                </c:pt>
                <c:pt idx="16">
                  <c:v>0.62577962578000002</c:v>
                </c:pt>
                <c:pt idx="17">
                  <c:v>0.64057507987200002</c:v>
                </c:pt>
                <c:pt idx="18">
                  <c:v>0.65424510180600004</c:v>
                </c:pt>
                <c:pt idx="19">
                  <c:v>0.66691339748300005</c:v>
                </c:pt>
                <c:pt idx="20">
                  <c:v>0.67868618350599996</c:v>
                </c:pt>
                <c:pt idx="21">
                  <c:v>0.68965517241399998</c:v>
                </c:pt>
                <c:pt idx="22">
                  <c:v>0.75675675675700005</c:v>
                </c:pt>
                <c:pt idx="23">
                  <c:v>0.8</c:v>
                </c:pt>
                <c:pt idx="24">
                  <c:v>0.83018867924499995</c:v>
                </c:pt>
                <c:pt idx="25">
                  <c:v>0.85245901639300004</c:v>
                </c:pt>
                <c:pt idx="26">
                  <c:v>0.86956521739100001</c:v>
                </c:pt>
                <c:pt idx="27">
                  <c:v>0.88311688311699998</c:v>
                </c:pt>
                <c:pt idx="28">
                  <c:v>0.89411764705899999</c:v>
                </c:pt>
                <c:pt idx="29">
                  <c:v>0.90322580645200001</c:v>
                </c:pt>
                <c:pt idx="30">
                  <c:v>0.91089108910899996</c:v>
                </c:pt>
                <c:pt idx="31">
                  <c:v>0.91743119266100004</c:v>
                </c:pt>
                <c:pt idx="32">
                  <c:v>0.93023255814000005</c:v>
                </c:pt>
                <c:pt idx="33">
                  <c:v>0.939597315436</c:v>
                </c:pt>
                <c:pt idx="34">
                  <c:v>0.94674556213000005</c:v>
                </c:pt>
                <c:pt idx="35">
                  <c:v>0.95238095238099996</c:v>
                </c:pt>
                <c:pt idx="36">
                  <c:v>0.95693779904300003</c:v>
                </c:pt>
                <c:pt idx="37">
                  <c:v>0.96069868995600005</c:v>
                </c:pt>
                <c:pt idx="38">
                  <c:v>0.963855421687</c:v>
                </c:pt>
                <c:pt idx="39">
                  <c:v>0.96654275092899999</c:v>
                </c:pt>
                <c:pt idx="40">
                  <c:v>0.96885813148800004</c:v>
                </c:pt>
                <c:pt idx="41">
                  <c:v>0.97087378640800004</c:v>
                </c:pt>
              </c:numCache>
            </c:numRef>
          </c:xVal>
          <c:yVal>
            <c:numRef>
              <c:f>EtherIPA気液平衡!$E$6:$E$47</c:f>
              <c:numCache>
                <c:formatCode>General</c:formatCode>
                <c:ptCount val="42"/>
                <c:pt idx="0">
                  <c:v>5.3197032270986044</c:v>
                </c:pt>
                <c:pt idx="1">
                  <c:v>4.7814494123713551</c:v>
                </c:pt>
                <c:pt idx="2">
                  <c:v>4.2815964491957406</c:v>
                </c:pt>
                <c:pt idx="3">
                  <c:v>3.7203717005215711</c:v>
                </c:pt>
                <c:pt idx="4">
                  <c:v>3.2669136337376865</c:v>
                </c:pt>
                <c:pt idx="5">
                  <c:v>2.9078904627736248</c:v>
                </c:pt>
                <c:pt idx="6">
                  <c:v>2.6215062258057125</c:v>
                </c:pt>
                <c:pt idx="7">
                  <c:v>2.3897438937842757</c:v>
                </c:pt>
                <c:pt idx="8">
                  <c:v>2.1992712507729371</c:v>
                </c:pt>
                <c:pt idx="9">
                  <c:v>2.0404372551579431</c:v>
                </c:pt>
                <c:pt idx="10">
                  <c:v>1.9062294983888726</c:v>
                </c:pt>
                <c:pt idx="11">
                  <c:v>1.7914893125268421</c:v>
                </c:pt>
                <c:pt idx="12">
                  <c:v>1.6923640622884255</c:v>
                </c:pt>
                <c:pt idx="13">
                  <c:v>1.6059316864777822</c:v>
                </c:pt>
                <c:pt idx="14">
                  <c:v>1.5299427035250666</c:v>
                </c:pt>
                <c:pt idx="15">
                  <c:v>1.4624997277672489</c:v>
                </c:pt>
                <c:pt idx="16">
                  <c:v>1.4025035497348723</c:v>
                </c:pt>
                <c:pt idx="17">
                  <c:v>1.3486950641776709</c:v>
                </c:pt>
                <c:pt idx="18">
                  <c:v>1.300175197459549</c:v>
                </c:pt>
                <c:pt idx="19">
                  <c:v>1.2562093750019894</c:v>
                </c:pt>
                <c:pt idx="20">
                  <c:v>1.2161918890116841</c:v>
                </c:pt>
                <c:pt idx="21">
                  <c:v>1.1796190563950206</c:v>
                </c:pt>
                <c:pt idx="22">
                  <c:v>0.97004615569241903</c:v>
                </c:pt>
                <c:pt idx="23">
                  <c:v>0.84704591913674288</c:v>
                </c:pt>
                <c:pt idx="24">
                  <c:v>0.76631244570869816</c:v>
                </c:pt>
                <c:pt idx="25">
                  <c:v>0.70937739022019697</c:v>
                </c:pt>
                <c:pt idx="26">
                  <c:v>0.66542200135988094</c:v>
                </c:pt>
                <c:pt idx="27">
                  <c:v>0.6345552552165814</c:v>
                </c:pt>
                <c:pt idx="28">
                  <c:v>0.60870218590797753</c:v>
                </c:pt>
                <c:pt idx="29">
                  <c:v>0.58769449293949017</c:v>
                </c:pt>
                <c:pt idx="30">
                  <c:v>0.57028661387656732</c:v>
                </c:pt>
                <c:pt idx="31">
                  <c:v>0.55564596531357868</c:v>
                </c:pt>
                <c:pt idx="32">
                  <c:v>0.52753617975307898</c:v>
                </c:pt>
                <c:pt idx="33">
                  <c:v>0.50743789939488981</c:v>
                </c:pt>
                <c:pt idx="34">
                  <c:v>0.49236607704198521</c:v>
                </c:pt>
                <c:pt idx="35">
                  <c:v>0.48065138908463512</c:v>
                </c:pt>
                <c:pt idx="36">
                  <c:v>0.47128834064662378</c:v>
                </c:pt>
                <c:pt idx="37">
                  <c:v>0.46363563215418951</c:v>
                </c:pt>
                <c:pt idx="38">
                  <c:v>0.45726521217697352</c:v>
                </c:pt>
                <c:pt idx="39">
                  <c:v>0.45188057704620666</c:v>
                </c:pt>
                <c:pt idx="40">
                  <c:v>0.44726991744214301</c:v>
                </c:pt>
                <c:pt idx="41">
                  <c:v>0.44327793689473477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DD-4272-8026-104F3F2C3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886784"/>
        <c:axId val="1"/>
      </c:scatterChart>
      <c:valAx>
        <c:axId val="13068867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x</a:t>
                </a:r>
                <a:endParaRPr lang="ja-JP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inorUnit val="0.1"/>
      </c:val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200"/>
                  <a:t>α</a:t>
                </a:r>
                <a:endParaRPr lang="ja-JP" sz="1200"/>
              </a:p>
            </c:rich>
          </c:tx>
          <c:layout>
            <c:manualLayout>
              <c:xMode val="edge"/>
              <c:yMode val="edge"/>
              <c:x val="1.2218450727718985E-2"/>
              <c:y val="0.42300523177480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306886784"/>
        <c:crosses val="autoZero"/>
        <c:crossBetween val="midCat"/>
        <c:majorUnit val="1"/>
        <c:minorUnit val="0.5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6</xdr:row>
          <xdr:rowOff>114300</xdr:rowOff>
        </xdr:from>
        <xdr:to>
          <xdr:col>3</xdr:col>
          <xdr:colOff>327660</xdr:colOff>
          <xdr:row>8</xdr:row>
          <xdr:rowOff>83820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552450</xdr:colOff>
      <xdr:row>31</xdr:row>
      <xdr:rowOff>8365</xdr:rowOff>
    </xdr:from>
    <xdr:to>
      <xdr:col>11</xdr:col>
      <xdr:colOff>371558</xdr:colOff>
      <xdr:row>53</xdr:row>
      <xdr:rowOff>64025</xdr:rowOff>
    </xdr:to>
    <xdr:graphicFrame macro="">
      <xdr:nvGraphicFramePr>
        <xdr:cNvPr id="1077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272143</xdr:colOff>
      <xdr:row>31</xdr:row>
      <xdr:rowOff>16553</xdr:rowOff>
    </xdr:from>
    <xdr:to>
      <xdr:col>17</xdr:col>
      <xdr:colOff>140153</xdr:colOff>
      <xdr:row>53</xdr:row>
      <xdr:rowOff>12247</xdr:rowOff>
    </xdr:to>
    <xdr:graphicFrame macro="">
      <xdr:nvGraphicFramePr>
        <xdr:cNvPr id="1078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219655</xdr:colOff>
      <xdr:row>0</xdr:row>
      <xdr:rowOff>0</xdr:rowOff>
    </xdr:from>
    <xdr:to>
      <xdr:col>15</xdr:col>
      <xdr:colOff>137823</xdr:colOff>
      <xdr:row>7</xdr:row>
      <xdr:rowOff>26816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23375" y="0"/>
          <a:ext cx="2478488" cy="112409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0.56911</cdr:x>
      <cdr:y>0.19598</cdr:y>
    </cdr:from>
    <cdr:to>
      <cdr:x>0.60075</cdr:x>
      <cdr:y>0.2552</cdr:y>
    </cdr:to>
    <cdr:sp macro="" textlink="">
      <cdr:nvSpPr>
        <cdr:cNvPr id="10250" name="Text Box 3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8451" y="656244"/>
          <a:ext cx="94426" cy="198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  <cdr:relSizeAnchor xmlns:cdr="http://schemas.openxmlformats.org/drawingml/2006/chartDrawing">
    <cdr:from>
      <cdr:x>0.48018</cdr:x>
      <cdr:y>0.27918</cdr:y>
    </cdr:from>
    <cdr:to>
      <cdr:x>0.53354</cdr:x>
      <cdr:y>0.33894</cdr:y>
    </cdr:to>
    <cdr:sp macro="" textlink="">
      <cdr:nvSpPr>
        <cdr:cNvPr id="10253" name="Text Box 3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33063" y="934853"/>
          <a:ext cx="159245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  <cdr:relSizeAnchor xmlns:cdr="http://schemas.openxmlformats.org/drawingml/2006/chartDrawing">
    <cdr:from>
      <cdr:x>0.60648</cdr:x>
      <cdr:y>0.24801</cdr:y>
    </cdr:from>
    <cdr:to>
      <cdr:x>0.68628</cdr:x>
      <cdr:y>0.34087</cdr:y>
    </cdr:to>
    <cdr:sp macro="" textlink="">
      <cdr:nvSpPr>
        <cdr:cNvPr id="10257" name="Line 308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809971" y="830483"/>
          <a:ext cx="238176" cy="3109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0.35345</cdr:x>
      <cdr:y>0.7305</cdr:y>
    </cdr:from>
    <cdr:to>
      <cdr:x>0.49479</cdr:x>
      <cdr:y>0.79599</cdr:y>
    </cdr:to>
    <cdr:sp macro="" textlink="">
      <cdr:nvSpPr>
        <cdr:cNvPr id="10258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4829" y="2446154"/>
          <a:ext cx="421817" cy="219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塔底</a:t>
          </a:r>
        </a:p>
      </cdr:txBody>
    </cdr:sp>
  </cdr:relSizeAnchor>
  <cdr:relSizeAnchor xmlns:cdr="http://schemas.openxmlformats.org/drawingml/2006/chartDrawing">
    <cdr:from>
      <cdr:x>0.61527</cdr:x>
      <cdr:y>0.0915</cdr:y>
    </cdr:from>
    <cdr:to>
      <cdr:x>0.7074</cdr:x>
      <cdr:y>0.1468</cdr:y>
    </cdr:to>
    <cdr:sp macro="" textlink="">
      <cdr:nvSpPr>
        <cdr:cNvPr id="10259" name="Text Box 3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6213" y="306398"/>
          <a:ext cx="27494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塔頂</a:t>
          </a:r>
        </a:p>
      </cdr:txBody>
    </cdr:sp>
  </cdr:relSizeAnchor>
  <cdr:relSizeAnchor xmlns:cdr="http://schemas.openxmlformats.org/drawingml/2006/chartDrawing">
    <cdr:from>
      <cdr:x>0</cdr:x>
      <cdr:y>0.90282</cdr:y>
    </cdr:from>
    <cdr:to>
      <cdr:x>0.06523</cdr:x>
      <cdr:y>0.96204</cdr:y>
    </cdr:to>
    <cdr:sp macro="" textlink="">
      <cdr:nvSpPr>
        <cdr:cNvPr id="10260" name="Text Box 3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10615"/>
          <a:ext cx="208402" cy="204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(a)</a:t>
          </a:r>
        </a:p>
      </cdr:txBody>
    </cdr:sp>
  </cdr:relSizeAnchor>
  <cdr:relSizeAnchor xmlns:cdr="http://schemas.openxmlformats.org/drawingml/2006/chartDrawing">
    <cdr:from>
      <cdr:x>0.54712</cdr:x>
      <cdr:y>0.33564</cdr:y>
    </cdr:from>
    <cdr:to>
      <cdr:x>0.59354</cdr:x>
      <cdr:y>0.39129</cdr:y>
    </cdr:to>
    <cdr:sp macro="" textlink="">
      <cdr:nvSpPr>
        <cdr:cNvPr id="10265" name="Line 309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32831" y="1123927"/>
          <a:ext cx="138536" cy="186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0.31601</cdr:x>
      <cdr:y>0.07931</cdr:y>
    </cdr:from>
    <cdr:to>
      <cdr:x>0.42337</cdr:x>
      <cdr:y>0.13465</cdr:y>
    </cdr:to>
    <cdr:sp macro="" textlink="">
      <cdr:nvSpPr>
        <cdr:cNvPr id="10266" name="Text Box 3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3101" y="265577"/>
          <a:ext cx="320409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R=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0.26079</cdr:x>
      <cdr:y>0.39601</cdr:y>
    </cdr:from>
    <cdr:to>
      <cdr:x>0.49726</cdr:x>
      <cdr:y>0.45166</cdr:y>
    </cdr:to>
    <cdr:sp macro="" textlink="">
      <cdr:nvSpPr>
        <cdr:cNvPr id="10267" name="Text Box 3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312" y="1326079"/>
          <a:ext cx="705721" cy="186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原料供給位置</a:t>
          </a:r>
        </a:p>
      </cdr:txBody>
    </cdr:sp>
  </cdr:relSizeAnchor>
  <cdr:relSizeAnchor xmlns:cdr="http://schemas.openxmlformats.org/drawingml/2006/chartDrawing">
    <cdr:from>
      <cdr:x>0.61153</cdr:x>
      <cdr:y>0.79552</cdr:y>
    </cdr:from>
    <cdr:to>
      <cdr:x>0.6621</cdr:x>
      <cdr:y>0.85474</cdr:y>
    </cdr:to>
    <cdr:sp macro="" textlink="">
      <cdr:nvSpPr>
        <cdr:cNvPr id="10268" name="Text Box 3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2782" y="2688322"/>
          <a:ext cx="167290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cdr:txBody>
    </cdr:sp>
  </cdr:relSizeAnchor>
  <cdr:relSizeAnchor xmlns:cdr="http://schemas.openxmlformats.org/drawingml/2006/chartDrawing">
    <cdr:from>
      <cdr:x>0.72319</cdr:x>
      <cdr:y>0.04825</cdr:y>
    </cdr:from>
    <cdr:to>
      <cdr:x>0.77722</cdr:x>
      <cdr:y>0.10747</cdr:y>
    </cdr:to>
    <cdr:sp macro="" textlink="">
      <cdr:nvSpPr>
        <cdr:cNvPr id="10269" name="Text Box 3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8294" y="161559"/>
          <a:ext cx="161247" cy="198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D</a:t>
          </a:r>
        </a:p>
      </cdr:txBody>
    </cdr:sp>
  </cdr:relSizeAnchor>
  <cdr:relSizeAnchor xmlns:cdr="http://schemas.openxmlformats.org/drawingml/2006/chartDrawing">
    <cdr:from>
      <cdr:x>0.29499</cdr:x>
      <cdr:y>0.77114</cdr:y>
    </cdr:from>
    <cdr:to>
      <cdr:x>0.3559</cdr:x>
      <cdr:y>0.83036</cdr:y>
    </cdr:to>
    <cdr:sp macro="" textlink="">
      <cdr:nvSpPr>
        <cdr:cNvPr id="10270" name="Text Box 3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0366" y="2582226"/>
          <a:ext cx="181780" cy="198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  <cdr:relSizeAnchor xmlns:cdr="http://schemas.openxmlformats.org/drawingml/2006/chartDrawing">
    <cdr:from>
      <cdr:x>0.5317</cdr:x>
      <cdr:y>0.44779</cdr:y>
    </cdr:from>
    <cdr:to>
      <cdr:x>0.58059</cdr:x>
      <cdr:y>0.507</cdr:y>
    </cdr:to>
    <cdr:sp macro="" textlink="">
      <cdr:nvSpPr>
        <cdr:cNvPr id="10271" name="Text Box 3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803" y="1499467"/>
          <a:ext cx="145908" cy="19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q</a:t>
          </a:r>
        </a:p>
      </cdr:txBody>
    </cdr:sp>
  </cdr:relSizeAnchor>
  <cdr:relSizeAnchor xmlns:cdr="http://schemas.openxmlformats.org/drawingml/2006/chartDrawing">
    <cdr:from>
      <cdr:x>0.61552</cdr:x>
      <cdr:y>0.45292</cdr:y>
    </cdr:from>
    <cdr:to>
      <cdr:x>0.67734</cdr:x>
      <cdr:y>0.51214</cdr:y>
    </cdr:to>
    <cdr:sp macro="" textlink="">
      <cdr:nvSpPr>
        <cdr:cNvPr id="10272" name="Text Box 3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6969" y="1516650"/>
          <a:ext cx="184495" cy="198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y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q</a:t>
          </a:r>
        </a:p>
      </cdr:txBody>
    </cdr:sp>
  </cdr:relSizeAnchor>
  <cdr:relSizeAnchor xmlns:cdr="http://schemas.openxmlformats.org/drawingml/2006/chartDrawing">
    <cdr:from>
      <cdr:x>0.76193</cdr:x>
      <cdr:y>0.27396</cdr:y>
    </cdr:from>
    <cdr:to>
      <cdr:x>0.98721</cdr:x>
      <cdr:y>0.3293</cdr:y>
    </cdr:to>
    <cdr:sp macro="" textlink="">
      <cdr:nvSpPr>
        <cdr:cNvPr id="10273" name="Text Box 3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3901" y="917391"/>
          <a:ext cx="672317" cy="1853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=1.2 m</a:t>
          </a:r>
          <a:endParaRPr lang="ja-JP" altLang="en-US" sz="1100" b="0" i="0" u="none" strike="noStrike" baseline="-2500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0.73653</cdr:x>
      <cdr:y>0.59827</cdr:y>
    </cdr:from>
    <cdr:to>
      <cdr:x>0.93845</cdr:x>
      <cdr:y>0.65361</cdr:y>
    </cdr:to>
    <cdr:sp macro="" textlink="">
      <cdr:nvSpPr>
        <cdr:cNvPr id="10274" name="Text Box 3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104" y="2003351"/>
          <a:ext cx="602601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=1.1 m</a:t>
          </a:r>
          <a:endParaRPr lang="ja-JP" altLang="en-US" sz="1100" b="0" i="0" u="none" strike="noStrike" baseline="-2500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0.76151</cdr:x>
      <cdr:y>0.12144</cdr:y>
    </cdr:from>
    <cdr:to>
      <cdr:x>0.76151</cdr:x>
      <cdr:y>0.46075</cdr:y>
    </cdr:to>
    <cdr:sp macro="" textlink="">
      <cdr:nvSpPr>
        <cdr:cNvPr id="10275" name="Line 310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72663" y="406652"/>
          <a:ext cx="2" cy="11361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0.72074</cdr:x>
      <cdr:y>0.45685</cdr:y>
    </cdr:from>
    <cdr:to>
      <cdr:x>0.72276</cdr:x>
      <cdr:y>0.75535</cdr:y>
    </cdr:to>
    <cdr:sp macro="" textlink="">
      <cdr:nvSpPr>
        <cdr:cNvPr id="10276" name="Line 310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50964" y="1529814"/>
          <a:ext cx="6039" cy="9995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0.64762</cdr:x>
      <cdr:y>0.46432</cdr:y>
    </cdr:from>
    <cdr:to>
      <cdr:x>0.984</cdr:x>
      <cdr:y>0.53326</cdr:y>
    </cdr:to>
    <cdr:sp macro="" textlink="">
      <cdr:nvSpPr>
        <cdr:cNvPr id="1640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9586" y="1526963"/>
          <a:ext cx="1246363" cy="226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濃縮部操作線</a:t>
          </a:r>
        </a:p>
      </cdr:txBody>
    </cdr:sp>
  </cdr:relSizeAnchor>
  <cdr:relSizeAnchor xmlns:cdr="http://schemas.openxmlformats.org/drawingml/2006/chartDrawing">
    <cdr:from>
      <cdr:x>0.34434</cdr:x>
      <cdr:y>0.20594</cdr:y>
    </cdr:from>
    <cdr:to>
      <cdr:x>0.49578</cdr:x>
      <cdr:y>0.27012</cdr:y>
    </cdr:to>
    <cdr:sp macro="" textlink="">
      <cdr:nvSpPr>
        <cdr:cNvPr id="1640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5857" y="677245"/>
          <a:ext cx="561108" cy="211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平衡線</a:t>
          </a:r>
        </a:p>
      </cdr:txBody>
    </cdr:sp>
  </cdr:relSizeAnchor>
  <cdr:relSizeAnchor xmlns:cdr="http://schemas.openxmlformats.org/drawingml/2006/chartDrawing">
    <cdr:from>
      <cdr:x>0.44763</cdr:x>
      <cdr:y>0.28303</cdr:y>
    </cdr:from>
    <cdr:to>
      <cdr:x>0.4866</cdr:x>
      <cdr:y>0.35287</cdr:y>
    </cdr:to>
    <cdr:sp macro="" textlink="">
      <cdr:nvSpPr>
        <cdr:cNvPr id="16403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58569" y="930780"/>
          <a:ext cx="144377" cy="2296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0.64065</cdr:x>
      <cdr:y>0.33836</cdr:y>
    </cdr:from>
    <cdr:to>
      <cdr:x>0.69592</cdr:x>
      <cdr:y>0.46252</cdr:y>
    </cdr:to>
    <cdr:sp macro="" textlink="">
      <cdr:nvSpPr>
        <cdr:cNvPr id="16404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73763" y="1112752"/>
          <a:ext cx="204791" cy="4083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0.32935</cdr:x>
      <cdr:y>0.77001</cdr:y>
    </cdr:from>
    <cdr:to>
      <cdr:x>0.40568</cdr:x>
      <cdr:y>0.83381</cdr:y>
    </cdr:to>
    <cdr:sp macro="" textlink="">
      <cdr:nvSpPr>
        <cdr:cNvPr id="1640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0318" y="2532283"/>
          <a:ext cx="282820" cy="209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塔底</a:t>
          </a:r>
        </a:p>
      </cdr:txBody>
    </cdr:sp>
  </cdr:relSizeAnchor>
  <cdr:relSizeAnchor xmlns:cdr="http://schemas.openxmlformats.org/drawingml/2006/chartDrawing">
    <cdr:from>
      <cdr:x>0.7836</cdr:x>
      <cdr:y>0.29482</cdr:y>
    </cdr:from>
    <cdr:to>
      <cdr:x>0.85994</cdr:x>
      <cdr:y>0.35862</cdr:y>
    </cdr:to>
    <cdr:sp macro="" textlink="">
      <cdr:nvSpPr>
        <cdr:cNvPr id="16406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3422" y="969558"/>
          <a:ext cx="282856" cy="209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塔頂</a:t>
          </a:r>
        </a:p>
      </cdr:txBody>
    </cdr:sp>
  </cdr:relSizeAnchor>
  <cdr:relSizeAnchor xmlns:cdr="http://schemas.openxmlformats.org/drawingml/2006/chartDrawing">
    <cdr:from>
      <cdr:x>0.03161</cdr:x>
      <cdr:y>0.90853</cdr:y>
    </cdr:from>
    <cdr:to>
      <cdr:x>0.09151</cdr:x>
      <cdr:y>0.97749</cdr:y>
    </cdr:to>
    <cdr:sp macro="" textlink="">
      <cdr:nvSpPr>
        <cdr:cNvPr id="1640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847" y="2636770"/>
          <a:ext cx="215765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(b)</a:t>
          </a:r>
        </a:p>
      </cdr:txBody>
    </cdr:sp>
  </cdr:relSizeAnchor>
  <cdr:relSizeAnchor xmlns:cdr="http://schemas.openxmlformats.org/drawingml/2006/chartDrawing">
    <cdr:from>
      <cdr:x>0.7246</cdr:x>
      <cdr:y>0.28819</cdr:y>
    </cdr:from>
    <cdr:to>
      <cdr:x>0.77422</cdr:x>
      <cdr:y>0.35715</cdr:y>
    </cdr:to>
    <cdr:sp macro="" textlink="">
      <cdr:nvSpPr>
        <cdr:cNvPr id="16408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4804" y="947759"/>
          <a:ext cx="183853" cy="226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D</a:t>
          </a:r>
        </a:p>
      </cdr:txBody>
    </cdr:sp>
  </cdr:relSizeAnchor>
  <cdr:relSizeAnchor xmlns:cdr="http://schemas.openxmlformats.org/drawingml/2006/chartDrawing">
    <cdr:from>
      <cdr:x>0.25448</cdr:x>
      <cdr:y>0.77001</cdr:y>
    </cdr:from>
    <cdr:to>
      <cdr:x>0.31041</cdr:x>
      <cdr:y>0.83896</cdr:y>
    </cdr:to>
    <cdr:sp macro="" textlink="">
      <cdr:nvSpPr>
        <cdr:cNvPr id="1640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00" y="2532283"/>
          <a:ext cx="207233" cy="226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  <cdr:relSizeAnchor xmlns:cdr="http://schemas.openxmlformats.org/drawingml/2006/chartDrawing">
    <cdr:from>
      <cdr:x>0.38188</cdr:x>
      <cdr:y>0.67646</cdr:y>
    </cdr:from>
    <cdr:to>
      <cdr:x>0.63716</cdr:x>
      <cdr:y>0.74595</cdr:y>
    </cdr:to>
    <cdr:sp macro="" textlink="">
      <cdr:nvSpPr>
        <cdr:cNvPr id="16410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954" y="2224617"/>
          <a:ext cx="945885" cy="228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回収部操作線</a:t>
          </a:r>
        </a:p>
      </cdr:txBody>
    </cdr:sp>
  </cdr:relSizeAnchor>
  <cdr:relSizeAnchor xmlns:cdr="http://schemas.openxmlformats.org/drawingml/2006/chartDrawing">
    <cdr:from>
      <cdr:x>0.37002</cdr:x>
      <cdr:y>0.58846</cdr:y>
    </cdr:from>
    <cdr:to>
      <cdr:x>0.42191</cdr:x>
      <cdr:y>0.66683</cdr:y>
    </cdr:to>
    <cdr:sp macro="" textlink="">
      <cdr:nvSpPr>
        <cdr:cNvPr id="16411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71004" y="1935238"/>
          <a:ext cx="192264" cy="2577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0.50414</cdr:x>
      <cdr:y>0.75829</cdr:y>
    </cdr:from>
    <cdr:to>
      <cdr:x>0.54929</cdr:x>
      <cdr:y>0.81914</cdr:y>
    </cdr:to>
    <cdr:sp macro="" textlink="">
      <cdr:nvSpPr>
        <cdr:cNvPr id="16412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7965" y="2493735"/>
          <a:ext cx="167290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cdr:txBody>
    </cdr:sp>
  </cdr:relSizeAnchor>
  <cdr:relSizeAnchor xmlns:cdr="http://schemas.openxmlformats.org/drawingml/2006/chartDrawing">
    <cdr:from>
      <cdr:x>0.56923</cdr:x>
      <cdr:y>0.32391</cdr:y>
    </cdr:from>
    <cdr:to>
      <cdr:x>0.57161</cdr:x>
      <cdr:y>0.36896</cdr:y>
    </cdr:to>
    <cdr:sp macro="" textlink="">
      <cdr:nvSpPr>
        <cdr:cNvPr id="16413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09107" y="1065214"/>
          <a:ext cx="8830" cy="1481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0.56473</cdr:x>
      <cdr:y>0.35288</cdr:y>
    </cdr:from>
    <cdr:to>
      <cdr:x>0.62248</cdr:x>
      <cdr:y>0.41374</cdr:y>
    </cdr:to>
    <cdr:sp macro="" textlink="">
      <cdr:nvSpPr>
        <cdr:cNvPr id="1641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2458" y="1160505"/>
          <a:ext cx="213953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  <cdr:relSizeAnchor xmlns:cdr="http://schemas.openxmlformats.org/drawingml/2006/chartDrawing">
    <cdr:from>
      <cdr:x>0.55371</cdr:x>
      <cdr:y>0.2268</cdr:y>
    </cdr:from>
    <cdr:to>
      <cdr:x>0.59938</cdr:x>
      <cdr:y>0.29575</cdr:y>
    </cdr:to>
    <cdr:sp macro="" textlink="">
      <cdr:nvSpPr>
        <cdr:cNvPr id="16415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1637" y="745852"/>
          <a:ext cx="169218" cy="22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y*</a:t>
          </a:r>
        </a:p>
      </cdr:txBody>
    </cdr:sp>
  </cdr:relSizeAnchor>
  <cdr:relSizeAnchor xmlns:cdr="http://schemas.openxmlformats.org/drawingml/2006/chartDrawing">
    <cdr:from>
      <cdr:x>0.23233</cdr:x>
      <cdr:y>0.31565</cdr:y>
    </cdr:from>
    <cdr:to>
      <cdr:x>0.3785</cdr:x>
      <cdr:y>0.38461</cdr:y>
    </cdr:to>
    <cdr:sp macro="" textlink="">
      <cdr:nvSpPr>
        <cdr:cNvPr id="16416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0839" y="1038040"/>
          <a:ext cx="541593" cy="226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(x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q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, y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q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0.3772</cdr:x>
      <cdr:y>0.35668</cdr:y>
    </cdr:from>
    <cdr:to>
      <cdr:x>0.49578</cdr:x>
      <cdr:y>0.4108</cdr:y>
    </cdr:to>
    <cdr:sp macro="" textlink="">
      <cdr:nvSpPr>
        <cdr:cNvPr id="16417" name="Line 3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97629" y="1172993"/>
          <a:ext cx="439336" cy="1779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299470</xdr:colOff>
      <xdr:row>17</xdr:row>
      <xdr:rowOff>158747</xdr:rowOff>
    </xdr:from>
    <xdr:to>
      <xdr:col>14</xdr:col>
      <xdr:colOff>100688</xdr:colOff>
      <xdr:row>35</xdr:row>
      <xdr:rowOff>143134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269874</xdr:colOff>
      <xdr:row>0</xdr:row>
      <xdr:rowOff>103187</xdr:rowOff>
    </xdr:from>
    <xdr:to>
      <xdr:col>13</xdr:col>
      <xdr:colOff>190030</xdr:colOff>
      <xdr:row>16</xdr:row>
      <xdr:rowOff>111138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0.33221</cdr:x>
      <cdr:y>0.70847</cdr:y>
    </cdr:from>
    <cdr:to>
      <cdr:x>0.83205</cdr:x>
      <cdr:y>0.79514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78385" y="2114614"/>
          <a:ext cx="1622520" cy="258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ChemSep</a:t>
          </a:r>
          <a:r>
            <a:rPr lang="ja-JP" altLang="en-US" sz="1000">
              <a:latin typeface="+mj-ea"/>
              <a:ea typeface="+mj-ea"/>
            </a:rPr>
            <a:t>気液平衡計算値</a:t>
          </a:r>
        </a:p>
      </cdr:txBody>
    </cdr:sp>
  </cdr:relSizeAnchor>
  <cdr:relSizeAnchor xmlns:cdr="http://schemas.openxmlformats.org/drawingml/2006/chartDrawing">
    <cdr:from>
      <cdr:x>0.25155</cdr:x>
      <cdr:y>0.01813</cdr:y>
    </cdr:from>
    <cdr:to>
      <cdr:x>0.86384</cdr:x>
      <cdr:y>0.11967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16555" y="54114"/>
          <a:ext cx="1987538" cy="3030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Diisopropyl ether(1)/Isopropanol(2)</a:t>
          </a:r>
          <a:endParaRPr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0.4346</cdr:x>
      <cdr:y>0.37784</cdr:y>
    </cdr:from>
    <cdr:to>
      <cdr:x>0.61285</cdr:x>
      <cdr:y>0.46847</cdr:y>
    </cdr:to>
    <cdr:cxnSp macro="">
      <cdr:nvCxnSpPr>
        <cdr:cNvPr id="11" name="直線コネクタ 10"/>
        <cdr:cNvCxnSpPr/>
      </cdr:nvCxnSpPr>
      <cdr:spPr>
        <a:xfrm xmlns:a="http://schemas.openxmlformats.org/drawingml/2006/main">
          <a:off x="1410741" y="1127770"/>
          <a:ext cx="578616" cy="2705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0.24305</cdr:x>
      <cdr:y>0.63284</cdr:y>
    </cdr:from>
    <cdr:to>
      <cdr:x>0.38212</cdr:x>
      <cdr:y>0.69941</cdr:y>
    </cdr:to>
    <cdr:cxnSp macro="">
      <cdr:nvCxnSpPr>
        <cdr:cNvPr id="13" name="直線コネクタ 12"/>
        <cdr:cNvCxnSpPr/>
      </cdr:nvCxnSpPr>
      <cdr:spPr>
        <a:xfrm xmlns:a="http://schemas.openxmlformats.org/drawingml/2006/main">
          <a:off x="788964" y="1888863"/>
          <a:ext cx="451441" cy="19870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0.52049</cdr:x>
      <cdr:y>0.50902</cdr:y>
    </cdr:from>
    <cdr:to>
      <cdr:x>0.86398</cdr:x>
      <cdr:y>0.59966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1689573" y="1519301"/>
          <a:ext cx="1115000" cy="270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/>
            <a:t>α</a:t>
          </a:r>
          <a:r>
            <a:rPr lang="ja-JP" altLang="en-US" sz="1000"/>
            <a:t>相関式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173"/>
  <sheetViews>
    <sheetView tabSelected="1" zoomScale="136" zoomScaleNormal="136" workbookViewId="0">
      <selection activeCell="A10" sqref="A10"/>
    </sheetView>
  </sheetViews>
  <sheetFormatPr defaultColWidth="12" defaultRowHeight="12" x14ac:dyDescent="0.15"/>
  <cols>
    <col min="1" max="1" width="12.28515625" style="3" customWidth="1"/>
    <col min="2" max="2" width="12.140625" style="1" customWidth="1"/>
    <col min="3" max="3" width="12" style="1" customWidth="1"/>
    <col min="4" max="4" width="8" style="1" customWidth="1"/>
    <col min="5" max="5" width="8.28515625" style="1" customWidth="1"/>
    <col min="6" max="6" width="8.140625" style="1" customWidth="1"/>
    <col min="7" max="7" width="10.140625" style="1" customWidth="1"/>
    <col min="8" max="8" width="10.42578125" style="1" customWidth="1"/>
    <col min="9" max="9" width="14" style="1" customWidth="1"/>
    <col min="10" max="10" width="9.7109375" style="1" customWidth="1"/>
    <col min="11" max="11" width="14.7109375" style="1" customWidth="1"/>
    <col min="12" max="16384" width="12" style="1"/>
  </cols>
  <sheetData>
    <row r="1" spans="1:22" ht="12.6" thickBot="1" x14ac:dyDescent="0.2">
      <c r="A1" s="3" t="s">
        <v>1</v>
      </c>
      <c r="B1" s="8">
        <v>2</v>
      </c>
      <c r="E1" s="10" t="s">
        <v>10</v>
      </c>
      <c r="F1" s="12">
        <v>250</v>
      </c>
      <c r="G1" s="10" t="s">
        <v>18</v>
      </c>
      <c r="H1" s="1">
        <f>F8*F2</f>
        <v>134</v>
      </c>
      <c r="I1" s="10" t="s">
        <v>20</v>
      </c>
      <c r="J1" s="34">
        <f>H1+F5*F1</f>
        <v>384</v>
      </c>
      <c r="T1" s="1" t="s">
        <v>40</v>
      </c>
      <c r="U1" s="10" t="s">
        <v>15</v>
      </c>
      <c r="V1" s="1" t="s">
        <v>41</v>
      </c>
    </row>
    <row r="2" spans="1:22" x14ac:dyDescent="0.15">
      <c r="A2" s="3" t="s">
        <v>5</v>
      </c>
      <c r="B2" s="1" t="s">
        <v>22</v>
      </c>
      <c r="C2" s="1" t="s">
        <v>28</v>
      </c>
      <c r="E2" s="10" t="s">
        <v>6</v>
      </c>
      <c r="F2" s="1">
        <v>134</v>
      </c>
      <c r="G2" s="10" t="s">
        <v>19</v>
      </c>
      <c r="H2" s="1">
        <f>H1+F2</f>
        <v>268</v>
      </c>
      <c r="I2" s="10" t="s">
        <v>21</v>
      </c>
      <c r="J2" s="34">
        <f>H1+F5*F1-F3</f>
        <v>268</v>
      </c>
      <c r="L2" s="22"/>
      <c r="T2" s="1">
        <v>0</v>
      </c>
      <c r="U2" s="1">
        <f t="shared" ref="U2:U15" si="0">3.765*T2^2-8.6392*T2+5.3118</f>
        <v>5.3117999999999999</v>
      </c>
      <c r="V2" s="1">
        <f t="shared" ref="V2:V15" si="1">U2*T2/(1+(U2-1)*T2)</f>
        <v>0</v>
      </c>
    </row>
    <row r="3" spans="1:22" x14ac:dyDescent="0.15">
      <c r="A3" s="3">
        <v>2.0000000000000004</v>
      </c>
      <c r="B3" s="1">
        <v>0.73254486304769173</v>
      </c>
      <c r="C3" s="1">
        <v>-2.9658018670730649E-2</v>
      </c>
      <c r="E3" s="10" t="s">
        <v>11</v>
      </c>
      <c r="F3" s="1">
        <v>116</v>
      </c>
      <c r="G3" s="10" t="s">
        <v>37</v>
      </c>
      <c r="H3" s="27">
        <f>((F2/H1)*F6+(F3/J1)*F7)/((H1+F2)/H1-J2/J1)</f>
        <v>0.54919999999999991</v>
      </c>
      <c r="T3" s="1">
        <v>5.0000000000001002E-2</v>
      </c>
      <c r="U3" s="1">
        <f t="shared" si="0"/>
        <v>4.8892524999999916</v>
      </c>
      <c r="V3" s="1">
        <f t="shared" si="1"/>
        <v>0.20466326855560155</v>
      </c>
    </row>
    <row r="4" spans="1:22" ht="12.6" thickBot="1" x14ac:dyDescent="0.2">
      <c r="B4" s="14" t="s">
        <v>23</v>
      </c>
      <c r="C4" s="14" t="s">
        <v>29</v>
      </c>
      <c r="D4" s="14"/>
      <c r="E4" s="10" t="s">
        <v>12</v>
      </c>
      <c r="F4" s="12">
        <v>0.4</v>
      </c>
      <c r="G4" s="10" t="s">
        <v>38</v>
      </c>
      <c r="H4" s="2">
        <f>((H1+F2)/H1)*H3-(F2/H1)*F6</f>
        <v>0.39839999999999987</v>
      </c>
      <c r="T4" s="1">
        <v>0.100000000000001</v>
      </c>
      <c r="U4" s="1">
        <f t="shared" si="0"/>
        <v>4.4855299999999918</v>
      </c>
      <c r="V4" s="1">
        <f t="shared" si="1"/>
        <v>0.33261799869934877</v>
      </c>
    </row>
    <row r="5" spans="1:22" ht="12.6" thickBot="1" x14ac:dyDescent="0.2">
      <c r="A5" s="3" t="s">
        <v>2</v>
      </c>
      <c r="B5" s="11">
        <f>(H5/H2)*(H7-B3)</f>
        <v>3.8754607946351043E-2</v>
      </c>
      <c r="C5" s="13">
        <f>-(H5/J2)*(J7-C3)</f>
        <v>2.9232644755841941E-3</v>
      </c>
      <c r="D5" s="16"/>
      <c r="E5" s="10" t="s">
        <v>13</v>
      </c>
      <c r="F5" s="23">
        <v>1</v>
      </c>
      <c r="G5" s="10" t="s">
        <v>16</v>
      </c>
      <c r="H5" s="1">
        <v>725</v>
      </c>
      <c r="T5" s="1">
        <v>0.15000000000000099</v>
      </c>
      <c r="U5" s="1">
        <f t="shared" si="0"/>
        <v>4.1006324999999926</v>
      </c>
      <c r="V5" s="1">
        <f t="shared" si="1"/>
        <v>0.41983279410488833</v>
      </c>
    </row>
    <row r="6" spans="1:22" ht="12.6" thickBot="1" x14ac:dyDescent="0.2">
      <c r="E6" s="10" t="s">
        <v>9</v>
      </c>
      <c r="F6" s="1">
        <v>0.7</v>
      </c>
      <c r="G6" s="10" t="s">
        <v>32</v>
      </c>
      <c r="H6" s="27">
        <f>(H1+F2)*B3/H1-(F2/H1)*F6</f>
        <v>0.7650897260953835</v>
      </c>
      <c r="I6" s="10" t="s">
        <v>34</v>
      </c>
      <c r="J6" s="27">
        <f>(J2/J1)*C3+(F3/J1)*F7</f>
        <v>-5.5946588639474316E-3</v>
      </c>
      <c r="T6" s="1">
        <v>0.20000000000000101</v>
      </c>
      <c r="U6" s="1">
        <f t="shared" si="0"/>
        <v>3.7345599999999926</v>
      </c>
      <c r="V6" s="1">
        <f t="shared" si="1"/>
        <v>0.48284065286196093</v>
      </c>
    </row>
    <row r="7" spans="1:22" x14ac:dyDescent="0.15">
      <c r="A7" s="3" t="s">
        <v>7</v>
      </c>
      <c r="B7" s="5">
        <v>0</v>
      </c>
      <c r="E7" s="10" t="s">
        <v>14</v>
      </c>
      <c r="F7" s="1">
        <v>0.05</v>
      </c>
      <c r="G7" s="10" t="s">
        <v>33</v>
      </c>
      <c r="H7" s="27">
        <f>H8*H6/(1+(H8-1)*H6)</f>
        <v>0.74687070432992908</v>
      </c>
      <c r="I7" s="10" t="s">
        <v>35</v>
      </c>
      <c r="J7" s="27">
        <f>J8*J6/(1+(J8-1)*J6)</f>
        <v>-3.0738618504463841E-2</v>
      </c>
      <c r="P7" s="25"/>
      <c r="Q7" s="25"/>
      <c r="T7" s="1">
        <v>0.250000000000001</v>
      </c>
      <c r="U7" s="1">
        <f t="shared" si="0"/>
        <v>3.3873124999999931</v>
      </c>
      <c r="V7" s="1">
        <f t="shared" si="1"/>
        <v>0.53031889390099596</v>
      </c>
    </row>
    <row r="8" spans="1:22" x14ac:dyDescent="0.15">
      <c r="A8" s="4" t="s">
        <v>0</v>
      </c>
      <c r="B8" s="6">
        <v>2</v>
      </c>
      <c r="E8" s="10" t="s">
        <v>17</v>
      </c>
      <c r="F8" s="1">
        <v>1</v>
      </c>
      <c r="G8" s="10" t="s">
        <v>42</v>
      </c>
      <c r="H8" s="1">
        <f>3.765*H6^2-8.6392*H6+5.3118</f>
        <v>0.90592585631407196</v>
      </c>
      <c r="I8" s="10" t="s">
        <v>43</v>
      </c>
      <c r="J8" s="1">
        <f>3.765*J6^2-8.6392*J6+5.3118</f>
        <v>5.3602512221397962</v>
      </c>
      <c r="P8" s="25"/>
      <c r="Q8" s="25"/>
      <c r="T8" s="1">
        <v>0.3</v>
      </c>
      <c r="U8" s="1">
        <f t="shared" si="0"/>
        <v>3.0588899999999994</v>
      </c>
      <c r="V8" s="1">
        <f t="shared" si="1"/>
        <v>0.56727806155407745</v>
      </c>
    </row>
    <row r="9" spans="1:22" ht="12.6" thickBot="1" x14ac:dyDescent="0.2">
      <c r="A9" s="3" t="s">
        <v>8</v>
      </c>
      <c r="B9" s="7">
        <v>0.2</v>
      </c>
      <c r="L9" s="23"/>
      <c r="T9" s="1">
        <v>0.35</v>
      </c>
      <c r="U9" s="1">
        <f t="shared" si="0"/>
        <v>2.7492924999999997</v>
      </c>
      <c r="V9" s="1">
        <f t="shared" si="1"/>
        <v>0.59683731276872831</v>
      </c>
    </row>
    <row r="10" spans="1:22" x14ac:dyDescent="0.15">
      <c r="A10" s="3" t="s">
        <v>3</v>
      </c>
      <c r="P10" s="18">
        <f>B24</f>
        <v>0</v>
      </c>
      <c r="Q10" s="25">
        <f>C24</f>
        <v>0</v>
      </c>
      <c r="T10" s="1">
        <v>0.4</v>
      </c>
      <c r="U10" s="1">
        <f t="shared" si="0"/>
        <v>2.4585199999999996</v>
      </c>
      <c r="V10" s="1">
        <f t="shared" si="1"/>
        <v>0.6210705010963693</v>
      </c>
    </row>
    <row r="11" spans="1:22" ht="12.6" thickBot="1" x14ac:dyDescent="0.2">
      <c r="A11" s="3" t="s">
        <v>4</v>
      </c>
      <c r="B11" s="16" t="s">
        <v>24</v>
      </c>
      <c r="C11" s="16" t="s">
        <v>27</v>
      </c>
      <c r="D11" s="16" t="s">
        <v>25</v>
      </c>
      <c r="E11" s="1" t="s">
        <v>39</v>
      </c>
      <c r="F11" s="16" t="s">
        <v>26</v>
      </c>
      <c r="G11" s="1" t="s">
        <v>30</v>
      </c>
      <c r="H11" s="1" t="s">
        <v>44</v>
      </c>
      <c r="I11" s="1" t="s">
        <v>31</v>
      </c>
      <c r="J11" s="1" t="s">
        <v>36</v>
      </c>
      <c r="P11" s="25">
        <v>1</v>
      </c>
      <c r="Q11" s="25">
        <v>1</v>
      </c>
      <c r="T11" s="1">
        <v>0.45</v>
      </c>
      <c r="U11" s="1">
        <f t="shared" si="0"/>
        <v>2.1865724999999996</v>
      </c>
      <c r="V11" s="1">
        <f t="shared" si="1"/>
        <v>0.64145033015498065</v>
      </c>
    </row>
    <row r="12" spans="1:22" ht="12.6" thickBot="1" x14ac:dyDescent="0.2">
      <c r="A12" s="2">
        <v>0</v>
      </c>
      <c r="B12" s="29">
        <f>H3</f>
        <v>0.54919999999999991</v>
      </c>
      <c r="C12" s="32">
        <f>H3</f>
        <v>0.54919999999999991</v>
      </c>
      <c r="D12" s="30">
        <f t="shared" ref="D12:D22" si="2">($H$1+$F$2)*B12/$H$1-($F$2/$H$1)*$F$6</f>
        <v>0.39839999999999987</v>
      </c>
      <c r="E12" s="1">
        <f>3.765*D12^2-8.6392*D12+5.3118</f>
        <v>2.4675331584000006</v>
      </c>
      <c r="F12" s="31">
        <f>E12*D12/(1+(E12-1)*D12)</f>
        <v>0.62036145168882828</v>
      </c>
      <c r="G12" s="27">
        <f t="shared" ref="G12:G22" si="3">($J$2/$J$1)*C12+($F$3/$J$1)*$F$7</f>
        <v>0.39839999999999987</v>
      </c>
      <c r="H12" s="1">
        <f>3.765*G12^2-8.6392*G12+5.3118</f>
        <v>2.4675331584000006</v>
      </c>
      <c r="I12" s="27">
        <f>H12*G12/(1+(H12-1)*G12)</f>
        <v>0.62036145168882828</v>
      </c>
      <c r="J12" s="2">
        <f t="shared" ref="J12:J22" si="4">-A12</f>
        <v>0</v>
      </c>
      <c r="L12" s="23"/>
      <c r="T12" s="1">
        <v>0.5</v>
      </c>
      <c r="U12" s="1">
        <f t="shared" si="0"/>
        <v>1.9334499999999997</v>
      </c>
      <c r="V12" s="1">
        <f t="shared" si="1"/>
        <v>0.65910446743595419</v>
      </c>
    </row>
    <row r="13" spans="1:22" x14ac:dyDescent="0.15">
      <c r="A13" s="2">
        <v>0.2</v>
      </c>
      <c r="B13" s="27">
        <v>0.58588904949940301</v>
      </c>
      <c r="C13" s="27">
        <v>0.50269126166728906</v>
      </c>
      <c r="D13" s="30">
        <f t="shared" si="2"/>
        <v>0.47177809899880607</v>
      </c>
      <c r="E13" s="1">
        <f t="shared" ref="E13:E22" si="5">3.765*D13^2-8.6392*D13+5.3118</f>
        <v>2.0740079208559155</v>
      </c>
      <c r="F13" s="31">
        <f t="shared" ref="F13:F22" si="6">E13*D13/(1+(E13-1)*D13)</f>
        <v>0.64941646676859044</v>
      </c>
      <c r="G13" s="27">
        <f t="shared" si="3"/>
        <v>0.3659407763719621</v>
      </c>
      <c r="H13" s="1">
        <f t="shared" ref="H13:H22" si="7">3.765*G13^2-8.6392*G13+5.3118</f>
        <v>2.6545455788384498</v>
      </c>
      <c r="I13" s="27">
        <f t="shared" ref="I13:I22" si="8">H13*G13/(1+(H13-1)*G13)</f>
        <v>0.60506211616306527</v>
      </c>
      <c r="J13" s="2">
        <f t="shared" si="4"/>
        <v>-0.2</v>
      </c>
      <c r="P13" s="1">
        <v>0.4</v>
      </c>
      <c r="Q13" s="27">
        <f>H3</f>
        <v>0.54919999999999991</v>
      </c>
      <c r="T13" s="1">
        <v>0.55000000000000004</v>
      </c>
      <c r="U13" s="1">
        <f t="shared" si="0"/>
        <v>1.6991524999999994</v>
      </c>
      <c r="V13" s="1">
        <f t="shared" si="1"/>
        <v>0.67498086675560742</v>
      </c>
    </row>
    <row r="14" spans="1:22" x14ac:dyDescent="0.15">
      <c r="A14" s="2">
        <v>0.4</v>
      </c>
      <c r="B14" s="27">
        <v>0.61741414112048276</v>
      </c>
      <c r="C14" s="27">
        <v>0.43670115009090338</v>
      </c>
      <c r="D14" s="30">
        <f t="shared" si="2"/>
        <v>0.53482828224096557</v>
      </c>
      <c r="E14" s="1">
        <f t="shared" si="5"/>
        <v>1.7682569665042047</v>
      </c>
      <c r="F14" s="31">
        <f t="shared" si="6"/>
        <v>0.67029805037399448</v>
      </c>
      <c r="G14" s="27">
        <f t="shared" si="3"/>
        <v>0.3198851776676096</v>
      </c>
      <c r="H14" s="1">
        <f t="shared" si="7"/>
        <v>2.9335073468402513</v>
      </c>
      <c r="I14" s="27">
        <f t="shared" si="8"/>
        <v>0.57978703801657472</v>
      </c>
      <c r="J14" s="2">
        <f t="shared" si="4"/>
        <v>-0.4</v>
      </c>
      <c r="K14" s="20"/>
      <c r="P14" s="1">
        <v>0.4</v>
      </c>
      <c r="Q14" s="1">
        <v>0.4</v>
      </c>
      <c r="T14" s="1">
        <v>0.6</v>
      </c>
      <c r="U14" s="1">
        <f t="shared" si="0"/>
        <v>1.4836799999999992</v>
      </c>
      <c r="V14" s="1">
        <f t="shared" si="1"/>
        <v>0.68997246955529634</v>
      </c>
    </row>
    <row r="15" spans="1:22" x14ac:dyDescent="0.15">
      <c r="A15" s="2">
        <v>0.6</v>
      </c>
      <c r="B15" s="27">
        <v>0.64321309625567624</v>
      </c>
      <c r="C15" s="27">
        <v>0.34680378529770106</v>
      </c>
      <c r="D15" s="30">
        <f t="shared" si="2"/>
        <v>0.58642619251135253</v>
      </c>
      <c r="E15" s="1">
        <f t="shared" si="5"/>
        <v>1.5403140700824798</v>
      </c>
      <c r="F15" s="31">
        <f t="shared" si="6"/>
        <v>0.68593807203781498</v>
      </c>
      <c r="G15" s="27">
        <f t="shared" si="3"/>
        <v>0.25714430848902053</v>
      </c>
      <c r="H15" s="1">
        <f t="shared" si="7"/>
        <v>3.3392327207385897</v>
      </c>
      <c r="I15" s="27">
        <f t="shared" si="8"/>
        <v>0.53615595491846224</v>
      </c>
      <c r="J15" s="2">
        <f t="shared" si="4"/>
        <v>-0.6</v>
      </c>
      <c r="K15" s="21"/>
      <c r="P15" s="1">
        <v>0.4</v>
      </c>
      <c r="Q15" s="1">
        <v>0</v>
      </c>
      <c r="T15" s="1">
        <v>0.65</v>
      </c>
      <c r="U15" s="1">
        <f t="shared" si="0"/>
        <v>1.2870324999999996</v>
      </c>
      <c r="V15" s="1">
        <f t="shared" si="1"/>
        <v>0.70503243115746639</v>
      </c>
    </row>
    <row r="16" spans="1:22" x14ac:dyDescent="0.15">
      <c r="A16" s="2">
        <v>0.79999999999999993</v>
      </c>
      <c r="B16" s="27">
        <v>0.66397191427117552</v>
      </c>
      <c r="C16" s="27">
        <v>0.23377851944548134</v>
      </c>
      <c r="D16" s="30">
        <f t="shared" si="2"/>
        <v>0.62794382854235109</v>
      </c>
      <c r="E16" s="1">
        <f t="shared" si="5"/>
        <v>1.3714578225005827</v>
      </c>
      <c r="F16" s="31">
        <f t="shared" si="6"/>
        <v>0.69831358649127373</v>
      </c>
      <c r="G16" s="27">
        <f t="shared" si="3"/>
        <v>0.17826209169632551</v>
      </c>
      <c r="H16" s="1">
        <f t="shared" si="7"/>
        <v>3.8913999480269528</v>
      </c>
      <c r="I16" s="27">
        <f t="shared" si="8"/>
        <v>0.45775157308265113</v>
      </c>
      <c r="J16" s="2">
        <f t="shared" si="4"/>
        <v>-0.79999999999999993</v>
      </c>
      <c r="K16" s="21"/>
      <c r="T16" s="1">
        <v>0.7</v>
      </c>
      <c r="U16" s="1">
        <f>3.765*T16^2-8.6392*T16+5.3118</f>
        <v>1.10921</v>
      </c>
      <c r="V16" s="1">
        <f>U16*T16/(1+(U16-1)*T16)</f>
        <v>0.72130536849468674</v>
      </c>
    </row>
    <row r="17" spans="1:22" x14ac:dyDescent="0.15">
      <c r="A17" s="2">
        <v>0.99999999999999989</v>
      </c>
      <c r="B17" s="27">
        <v>0.68072218294453057</v>
      </c>
      <c r="C17" s="35">
        <v>0.1137822344630906</v>
      </c>
      <c r="D17" s="30">
        <f t="shared" si="2"/>
        <v>0.66144436588906119</v>
      </c>
      <c r="E17" s="1">
        <f t="shared" si="5"/>
        <v>1.2446698983226518</v>
      </c>
      <c r="F17" s="31">
        <f t="shared" si="6"/>
        <v>0.70860278704860147</v>
      </c>
      <c r="G17" s="27">
        <f t="shared" si="3"/>
        <v>9.4514684469031982E-2</v>
      </c>
      <c r="H17" s="1">
        <f t="shared" si="7"/>
        <v>4.528901579244895</v>
      </c>
      <c r="I17" s="27">
        <f t="shared" si="8"/>
        <v>0.32098770526377107</v>
      </c>
      <c r="J17" s="2">
        <f t="shared" si="4"/>
        <v>-0.99999999999999989</v>
      </c>
      <c r="K17" s="21"/>
      <c r="T17" s="1">
        <v>0.72499999999999998</v>
      </c>
      <c r="U17" s="1">
        <f t="shared" ref="U17:U28" si="9">3.765*T17^2-8.6392*T17+5.3118</f>
        <v>1.0273581250000001</v>
      </c>
      <c r="V17" s="1">
        <f t="shared" ref="V17:V28" si="10">U17*T17/(1+(U17-1)*T17)</f>
        <v>0.73034844175182378</v>
      </c>
    </row>
    <row r="18" spans="1:22" x14ac:dyDescent="0.15">
      <c r="A18" s="2">
        <v>1.2</v>
      </c>
      <c r="B18" s="35">
        <v>0.69443934553270281</v>
      </c>
      <c r="C18" s="35">
        <v>2.4064109663659475E-2</v>
      </c>
      <c r="D18" s="30">
        <f t="shared" si="2"/>
        <v>0.68887869106540567</v>
      </c>
      <c r="E18" s="1">
        <f t="shared" si="5"/>
        <v>1.1471344611777567</v>
      </c>
      <c r="F18" s="31">
        <f t="shared" si="6"/>
        <v>0.71751113912346831</v>
      </c>
      <c r="G18" s="33">
        <f t="shared" si="3"/>
        <v>3.1898909869429011E-2</v>
      </c>
      <c r="H18" s="1">
        <f t="shared" si="7"/>
        <v>5.040049977653509</v>
      </c>
      <c r="I18" s="27">
        <f t="shared" si="8"/>
        <v>0.14241821081747066</v>
      </c>
      <c r="J18" s="2">
        <f t="shared" si="4"/>
        <v>-1.2</v>
      </c>
      <c r="K18" s="21"/>
      <c r="T18" s="1">
        <v>0.75</v>
      </c>
      <c r="U18" s="1">
        <f t="shared" si="9"/>
        <v>0.95021249999999924</v>
      </c>
      <c r="V18" s="1">
        <f t="shared" si="10"/>
        <v>0.74030274207842195</v>
      </c>
    </row>
    <row r="19" spans="1:22" x14ac:dyDescent="0.15">
      <c r="A19" s="2">
        <v>1.4000000000000001</v>
      </c>
      <c r="B19" s="27">
        <v>0.70592328406224714</v>
      </c>
      <c r="C19" s="27">
        <v>-1.4214221649728721E-2</v>
      </c>
      <c r="D19" s="30">
        <f t="shared" si="2"/>
        <v>0.71184656812449432</v>
      </c>
      <c r="E19" s="1">
        <f t="shared" si="5"/>
        <v>1.0698367737719536</v>
      </c>
      <c r="F19" s="31">
        <f t="shared" si="6"/>
        <v>0.72549314595433578</v>
      </c>
      <c r="G19" s="27">
        <f t="shared" si="3"/>
        <v>5.1838244736268305E-3</v>
      </c>
      <c r="H19" s="1">
        <f t="shared" si="7"/>
        <v>5.2671170768236353</v>
      </c>
      <c r="I19" s="27">
        <f t="shared" si="8"/>
        <v>2.671292097211897E-2</v>
      </c>
      <c r="J19" s="2">
        <f t="shared" si="4"/>
        <v>-1.4000000000000001</v>
      </c>
      <c r="K19" s="21"/>
      <c r="T19" s="1">
        <v>0.77500000000000002</v>
      </c>
      <c r="U19" s="1">
        <f t="shared" si="9"/>
        <v>0.87777312499999915</v>
      </c>
      <c r="V19" s="1">
        <f t="shared" si="10"/>
        <v>0.75145651230280752</v>
      </c>
    </row>
    <row r="20" spans="1:22" x14ac:dyDescent="0.15">
      <c r="A20" s="2">
        <v>1.6000000000000003</v>
      </c>
      <c r="B20" s="27">
        <v>0.71579735047027115</v>
      </c>
      <c r="C20" s="27">
        <v>-2.5191475987446997E-2</v>
      </c>
      <c r="D20" s="30">
        <f t="shared" si="2"/>
        <v>0.73159470094054235</v>
      </c>
      <c r="E20" s="1">
        <f t="shared" si="5"/>
        <v>1.0065510458971865</v>
      </c>
      <c r="F20" s="31">
        <f t="shared" si="6"/>
        <v>0.7328749539439714</v>
      </c>
      <c r="G20" s="27">
        <f t="shared" si="3"/>
        <v>-2.4773842829057171E-3</v>
      </c>
      <c r="H20" s="1">
        <f t="shared" si="7"/>
        <v>5.3332257257316913</v>
      </c>
      <c r="I20" s="27">
        <f t="shared" si="8"/>
        <v>-1.3355825246367576E-2</v>
      </c>
      <c r="J20" s="2">
        <f t="shared" si="4"/>
        <v>-1.6000000000000003</v>
      </c>
      <c r="K20" s="21"/>
      <c r="T20" s="1">
        <v>0.8</v>
      </c>
      <c r="U20" s="1">
        <f t="shared" si="9"/>
        <v>0.81003999999999898</v>
      </c>
      <c r="V20" s="1">
        <f t="shared" si="10"/>
        <v>0.76415984302479134</v>
      </c>
    </row>
    <row r="21" spans="1:22" x14ac:dyDescent="0.15">
      <c r="A21" s="2">
        <v>1.8000000000000005</v>
      </c>
      <c r="B21" s="35">
        <v>0.72454500302402214</v>
      </c>
      <c r="C21" s="27">
        <v>-2.8181321321649418E-2</v>
      </c>
      <c r="D21" s="37">
        <f t="shared" si="2"/>
        <v>0.74909000604804432</v>
      </c>
      <c r="E21" s="1">
        <f t="shared" si="5"/>
        <v>0.95293804666112258</v>
      </c>
      <c r="F21" s="31">
        <f t="shared" si="6"/>
        <v>0.73992128493877329</v>
      </c>
      <c r="G21" s="27">
        <f t="shared" si="3"/>
        <v>-4.5640471724011557E-3</v>
      </c>
      <c r="H21" s="1">
        <f t="shared" si="7"/>
        <v>5.3513081432644265</v>
      </c>
      <c r="I21" s="27">
        <f t="shared" si="8"/>
        <v>-2.4918493506223806E-2</v>
      </c>
      <c r="J21" s="2">
        <f t="shared" si="4"/>
        <v>-1.8000000000000005</v>
      </c>
      <c r="K21" s="21"/>
      <c r="N21" s="1">
        <f>2.9*250</f>
        <v>725</v>
      </c>
      <c r="T21" s="1">
        <v>0.82499999999999996</v>
      </c>
      <c r="U21" s="1">
        <f t="shared" si="9"/>
        <v>0.74701312499999961</v>
      </c>
      <c r="V21" s="1">
        <f t="shared" si="10"/>
        <v>0.77884097783644968</v>
      </c>
    </row>
    <row r="22" spans="1:22" x14ac:dyDescent="0.15">
      <c r="A22" s="2">
        <v>2.0000000000000004</v>
      </c>
      <c r="B22" s="27">
        <v>0.7325526905511035</v>
      </c>
      <c r="C22" s="27">
        <v>-2.8992151452868122E-2</v>
      </c>
      <c r="D22" s="30">
        <f t="shared" si="2"/>
        <v>0.76510538110220705</v>
      </c>
      <c r="E22" s="1">
        <f t="shared" si="5"/>
        <v>0.90588080096301127</v>
      </c>
      <c r="F22" s="31">
        <f t="shared" si="6"/>
        <v>0.74687776941352912</v>
      </c>
      <c r="G22" s="27">
        <f t="shared" si="3"/>
        <v>-5.1299390348142088E-3</v>
      </c>
      <c r="H22" s="1">
        <f t="shared" si="7"/>
        <v>5.3562176500830629</v>
      </c>
      <c r="I22" s="27">
        <f t="shared" si="8"/>
        <v>-2.8105139229334289E-2</v>
      </c>
      <c r="J22" s="2">
        <f t="shared" si="4"/>
        <v>-2.0000000000000004</v>
      </c>
      <c r="K22" s="21"/>
      <c r="T22" s="1">
        <v>0.85</v>
      </c>
      <c r="U22" s="1">
        <f t="shared" si="9"/>
        <v>0.68869249999999926</v>
      </c>
      <c r="V22" s="1">
        <f t="shared" si="10"/>
        <v>0.79602621675036078</v>
      </c>
    </row>
    <row r="23" spans="1:22" x14ac:dyDescent="0.15">
      <c r="A23" s="2"/>
      <c r="B23" s="25"/>
      <c r="C23" s="25"/>
      <c r="D23" s="28"/>
      <c r="E23" s="24"/>
      <c r="F23" s="2"/>
      <c r="J23" s="18"/>
      <c r="K23" s="21"/>
      <c r="T23" s="1">
        <v>0.875</v>
      </c>
      <c r="U23" s="1">
        <f t="shared" si="9"/>
        <v>0.63507812499999972</v>
      </c>
      <c r="V23" s="1">
        <f t="shared" si="10"/>
        <v>0.81636371461773516</v>
      </c>
    </row>
    <row r="24" spans="1:22" x14ac:dyDescent="0.15">
      <c r="A24" s="12"/>
      <c r="B24" s="18"/>
      <c r="C24" s="25"/>
      <c r="D24" s="28"/>
      <c r="E24" s="24"/>
      <c r="F24" s="2"/>
      <c r="J24" s="18"/>
      <c r="K24" s="21"/>
      <c r="T24" s="1">
        <v>0.9</v>
      </c>
      <c r="U24" s="1">
        <f t="shared" si="9"/>
        <v>0.58616999999999919</v>
      </c>
      <c r="V24" s="1">
        <f t="shared" si="10"/>
        <v>0.84065090916623764</v>
      </c>
    </row>
    <row r="25" spans="1:22" x14ac:dyDescent="0.15">
      <c r="A25" s="12"/>
      <c r="B25" s="18"/>
      <c r="C25" s="25"/>
      <c r="D25" s="28"/>
      <c r="E25" s="24"/>
      <c r="F25" s="2"/>
      <c r="J25" s="18"/>
      <c r="K25" s="21"/>
      <c r="T25" s="1">
        <v>0.92500000000000004</v>
      </c>
      <c r="U25" s="1">
        <f t="shared" si="9"/>
        <v>0.54196812499999858</v>
      </c>
      <c r="V25" s="1">
        <f t="shared" si="10"/>
        <v>0.86986408089487288</v>
      </c>
    </row>
    <row r="26" spans="1:22" x14ac:dyDescent="0.15">
      <c r="A26" s="12"/>
      <c r="B26" s="18"/>
      <c r="C26" s="25"/>
      <c r="D26" s="10"/>
      <c r="E26" s="24"/>
      <c r="F26" s="2"/>
      <c r="J26" s="18"/>
      <c r="K26" s="21"/>
      <c r="T26" s="1">
        <v>0.95</v>
      </c>
      <c r="U26" s="1">
        <f t="shared" si="9"/>
        <v>0.50247249999999966</v>
      </c>
      <c r="V26" s="1">
        <f t="shared" si="10"/>
        <v>0.90518610663576349</v>
      </c>
    </row>
    <row r="27" spans="1:22" x14ac:dyDescent="0.15">
      <c r="A27" s="12"/>
      <c r="B27" s="18"/>
      <c r="C27" s="25"/>
      <c r="D27" s="10"/>
      <c r="E27" s="24"/>
      <c r="F27" s="2"/>
      <c r="J27" s="18"/>
      <c r="K27" s="21"/>
      <c r="T27" s="1">
        <v>0.97499999999999998</v>
      </c>
      <c r="U27" s="1">
        <f t="shared" si="9"/>
        <v>0.46768312499999887</v>
      </c>
      <c r="V27" s="1">
        <f t="shared" si="10"/>
        <v>0.9480239805659062</v>
      </c>
    </row>
    <row r="28" spans="1:22" x14ac:dyDescent="0.15">
      <c r="A28" s="12"/>
      <c r="B28" s="18"/>
      <c r="C28" s="25"/>
      <c r="D28" s="10"/>
      <c r="E28" s="24"/>
      <c r="F28" s="2"/>
      <c r="J28" s="18"/>
      <c r="K28" s="21"/>
      <c r="T28" s="1">
        <v>0.99</v>
      </c>
      <c r="U28" s="1">
        <f t="shared" si="9"/>
        <v>0.4490684999999992</v>
      </c>
      <c r="V28" s="1">
        <f t="shared" si="10"/>
        <v>0.97800156613450229</v>
      </c>
    </row>
    <row r="29" spans="1:22" x14ac:dyDescent="0.15">
      <c r="A29" s="12"/>
      <c r="B29" s="18"/>
      <c r="C29" s="25"/>
      <c r="D29" s="10"/>
      <c r="E29" s="24"/>
      <c r="F29" s="2"/>
      <c r="J29" s="18"/>
      <c r="K29" s="21"/>
      <c r="T29" s="1">
        <v>1</v>
      </c>
      <c r="V29" s="1">
        <v>1</v>
      </c>
    </row>
    <row r="30" spans="1:22" x14ac:dyDescent="0.15">
      <c r="A30" s="12"/>
      <c r="B30" s="18"/>
      <c r="C30" s="25"/>
      <c r="D30" s="10"/>
      <c r="E30" s="24"/>
      <c r="F30" s="2"/>
      <c r="J30" s="18"/>
      <c r="K30" s="21"/>
    </row>
    <row r="31" spans="1:22" x14ac:dyDescent="0.15">
      <c r="A31" s="12"/>
      <c r="B31" s="18"/>
      <c r="C31" s="25"/>
      <c r="D31" s="10"/>
      <c r="E31" s="24"/>
      <c r="F31" s="2"/>
      <c r="J31" s="18"/>
      <c r="K31" s="21"/>
    </row>
    <row r="32" spans="1:22" x14ac:dyDescent="0.15">
      <c r="A32" s="12"/>
      <c r="B32" s="18"/>
      <c r="C32" s="25"/>
      <c r="D32" s="10"/>
      <c r="E32" s="24"/>
      <c r="F32" s="2"/>
      <c r="J32" s="18"/>
      <c r="K32" s="21"/>
    </row>
    <row r="33" spans="1:11" x14ac:dyDescent="0.15">
      <c r="A33" s="12"/>
      <c r="B33" s="18"/>
      <c r="C33" s="25"/>
      <c r="D33" s="10"/>
      <c r="E33" s="24"/>
      <c r="F33" s="2"/>
      <c r="J33" s="18"/>
      <c r="K33" s="21"/>
    </row>
    <row r="34" spans="1:11" x14ac:dyDescent="0.15">
      <c r="A34" s="12"/>
      <c r="B34" s="18"/>
      <c r="C34" s="25"/>
      <c r="D34" s="10"/>
      <c r="E34" s="24"/>
      <c r="J34" s="18"/>
      <c r="K34" s="21"/>
    </row>
    <row r="35" spans="1:11" x14ac:dyDescent="0.15">
      <c r="A35" s="12"/>
      <c r="B35" s="18"/>
      <c r="C35" s="25"/>
      <c r="D35" s="10"/>
      <c r="E35" s="24"/>
    </row>
    <row r="36" spans="1:11" x14ac:dyDescent="0.15">
      <c r="A36" s="12"/>
      <c r="B36" s="18"/>
      <c r="C36" s="25"/>
      <c r="D36" s="10"/>
      <c r="E36" s="24"/>
    </row>
    <row r="37" spans="1:11" x14ac:dyDescent="0.15">
      <c r="A37" s="12"/>
      <c r="B37" s="18"/>
      <c r="C37" s="25"/>
      <c r="D37" s="10"/>
      <c r="E37" s="24"/>
    </row>
    <row r="38" spans="1:11" x14ac:dyDescent="0.15">
      <c r="A38" s="12"/>
      <c r="B38" s="18"/>
      <c r="C38" s="25"/>
      <c r="D38" s="10"/>
      <c r="E38" s="24"/>
    </row>
    <row r="39" spans="1:11" x14ac:dyDescent="0.15">
      <c r="A39" s="12"/>
      <c r="B39" s="18"/>
      <c r="C39" s="19"/>
      <c r="D39" s="10"/>
      <c r="E39" s="20"/>
    </row>
    <row r="40" spans="1:11" x14ac:dyDescent="0.15">
      <c r="A40" s="12"/>
      <c r="B40" s="18"/>
      <c r="C40" s="19"/>
      <c r="D40" s="10"/>
      <c r="E40" s="20"/>
    </row>
    <row r="41" spans="1:11" x14ac:dyDescent="0.15">
      <c r="A41" s="12"/>
      <c r="B41" s="18"/>
      <c r="C41" s="19"/>
      <c r="D41" s="10"/>
      <c r="E41" s="20"/>
    </row>
    <row r="42" spans="1:11" x14ac:dyDescent="0.15">
      <c r="A42" s="12"/>
      <c r="B42" s="18"/>
      <c r="C42" s="19"/>
      <c r="D42" s="10"/>
      <c r="E42" s="20"/>
    </row>
    <row r="43" spans="1:11" x14ac:dyDescent="0.15">
      <c r="A43" s="12"/>
      <c r="B43" s="18"/>
      <c r="C43" s="19"/>
      <c r="D43" s="10"/>
      <c r="E43" s="20"/>
    </row>
    <row r="44" spans="1:11" x14ac:dyDescent="0.15">
      <c r="A44" s="12"/>
      <c r="B44" s="18"/>
      <c r="C44" s="19"/>
      <c r="D44" s="10"/>
      <c r="E44" s="20"/>
    </row>
    <row r="45" spans="1:11" x14ac:dyDescent="0.15">
      <c r="A45" s="12"/>
      <c r="B45" s="18"/>
      <c r="C45" s="19"/>
      <c r="D45" s="10"/>
      <c r="E45" s="20"/>
    </row>
    <row r="46" spans="1:11" x14ac:dyDescent="0.15">
      <c r="A46" s="12"/>
      <c r="B46" s="18"/>
      <c r="C46" s="19"/>
      <c r="D46" s="10"/>
      <c r="E46" s="20"/>
    </row>
    <row r="47" spans="1:11" x14ac:dyDescent="0.15">
      <c r="A47" s="12"/>
      <c r="B47" s="18"/>
      <c r="C47" s="19"/>
      <c r="D47" s="10"/>
      <c r="E47" s="20"/>
    </row>
    <row r="48" spans="1:11" x14ac:dyDescent="0.15">
      <c r="A48" s="12">
        <v>0</v>
      </c>
      <c r="B48" s="18">
        <v>0</v>
      </c>
      <c r="C48" s="19">
        <v>0.4</v>
      </c>
      <c r="D48" s="10">
        <v>0</v>
      </c>
      <c r="E48" s="20"/>
    </row>
    <row r="49" spans="1:5" x14ac:dyDescent="0.15">
      <c r="A49" s="12">
        <v>1</v>
      </c>
      <c r="B49" s="18">
        <v>0</v>
      </c>
      <c r="C49" s="19">
        <v>0.4</v>
      </c>
      <c r="D49" s="10">
        <v>-1.5</v>
      </c>
      <c r="E49" s="20"/>
    </row>
    <row r="50" spans="1:5" x14ac:dyDescent="0.15">
      <c r="A50" s="12"/>
      <c r="B50" s="18"/>
      <c r="C50" s="19"/>
      <c r="D50" s="10"/>
      <c r="E50" s="20"/>
    </row>
    <row r="51" spans="1:5" x14ac:dyDescent="0.15">
      <c r="A51" s="12"/>
      <c r="B51" s="18"/>
      <c r="C51" s="19"/>
      <c r="D51" s="10"/>
      <c r="E51" s="20"/>
    </row>
    <row r="52" spans="1:5" x14ac:dyDescent="0.15">
      <c r="A52" s="12"/>
      <c r="B52" s="18"/>
      <c r="C52" s="19"/>
      <c r="D52" s="10"/>
      <c r="E52" s="20"/>
    </row>
    <row r="53" spans="1:5" x14ac:dyDescent="0.15">
      <c r="A53" s="12"/>
      <c r="B53" s="18"/>
      <c r="C53" s="19"/>
      <c r="D53" s="10"/>
      <c r="E53" s="20"/>
    </row>
    <row r="54" spans="1:5" x14ac:dyDescent="0.15">
      <c r="A54" s="12"/>
      <c r="B54" s="18"/>
      <c r="C54" s="19"/>
      <c r="D54" s="10"/>
      <c r="E54" s="20"/>
    </row>
    <row r="55" spans="1:5" x14ac:dyDescent="0.15">
      <c r="A55" s="12"/>
      <c r="B55" s="18"/>
      <c r="C55" s="19"/>
      <c r="D55" s="10"/>
      <c r="E55" s="20"/>
    </row>
    <row r="56" spans="1:5" x14ac:dyDescent="0.15">
      <c r="A56" s="12"/>
      <c r="B56" s="18"/>
      <c r="C56" s="19"/>
      <c r="D56" s="10"/>
      <c r="E56" s="20"/>
    </row>
    <row r="57" spans="1:5" x14ac:dyDescent="0.15">
      <c r="A57" s="12"/>
      <c r="B57" s="18"/>
      <c r="C57" s="19"/>
      <c r="D57" s="10"/>
      <c r="E57" s="20"/>
    </row>
    <row r="58" spans="1:5" x14ac:dyDescent="0.15">
      <c r="A58" s="12"/>
      <c r="B58" s="18"/>
      <c r="C58" s="19"/>
      <c r="D58" s="10"/>
      <c r="E58" s="20"/>
    </row>
    <row r="59" spans="1:5" x14ac:dyDescent="0.15">
      <c r="A59" s="12"/>
      <c r="B59" s="18"/>
      <c r="C59" s="19"/>
      <c r="D59" s="17"/>
      <c r="E59" s="9"/>
    </row>
    <row r="60" spans="1:5" x14ac:dyDescent="0.15">
      <c r="A60" s="12"/>
      <c r="B60" s="18"/>
      <c r="C60" s="19"/>
      <c r="D60" s="17"/>
      <c r="E60" s="9"/>
    </row>
    <row r="61" spans="1:5" x14ac:dyDescent="0.15">
      <c r="A61" s="12"/>
      <c r="B61" s="18"/>
      <c r="C61" s="19"/>
      <c r="D61" s="17"/>
      <c r="E61" s="9"/>
    </row>
    <row r="62" spans="1:5" x14ac:dyDescent="0.15">
      <c r="A62" s="12"/>
      <c r="B62" s="18"/>
      <c r="C62" s="19"/>
      <c r="D62" s="17"/>
      <c r="E62" s="9"/>
    </row>
    <row r="63" spans="1:5" x14ac:dyDescent="0.15">
      <c r="A63" s="12"/>
      <c r="B63" s="18"/>
      <c r="C63" s="19"/>
      <c r="D63" s="17"/>
    </row>
    <row r="64" spans="1:5" x14ac:dyDescent="0.15">
      <c r="A64" s="12"/>
      <c r="B64" s="18"/>
      <c r="C64" s="17"/>
      <c r="D64" s="17"/>
    </row>
    <row r="65" spans="1:4" x14ac:dyDescent="0.15">
      <c r="A65" s="12"/>
      <c r="B65" s="18"/>
      <c r="C65" s="17"/>
      <c r="D65" s="17"/>
    </row>
    <row r="66" spans="1:4" x14ac:dyDescent="0.15">
      <c r="A66" s="12"/>
      <c r="B66" s="18"/>
      <c r="C66" s="17"/>
      <c r="D66" s="17"/>
    </row>
    <row r="67" spans="1:4" x14ac:dyDescent="0.15">
      <c r="A67" s="12"/>
      <c r="B67" s="18"/>
      <c r="C67" s="17"/>
      <c r="D67" s="17"/>
    </row>
    <row r="68" spans="1:4" x14ac:dyDescent="0.15">
      <c r="A68" s="12"/>
      <c r="B68" s="18"/>
      <c r="C68" s="17"/>
      <c r="D68" s="17"/>
    </row>
    <row r="69" spans="1:4" x14ac:dyDescent="0.15">
      <c r="A69" s="12"/>
      <c r="B69" s="17"/>
      <c r="C69" s="17"/>
      <c r="D69" s="17"/>
    </row>
    <row r="70" spans="1:4" x14ac:dyDescent="0.15">
      <c r="A70" s="12"/>
      <c r="B70" s="17"/>
      <c r="C70" s="17"/>
      <c r="D70" s="17"/>
    </row>
    <row r="71" spans="1:4" x14ac:dyDescent="0.15">
      <c r="A71" s="12"/>
      <c r="B71" s="17"/>
      <c r="C71" s="17"/>
      <c r="D71" s="17"/>
    </row>
    <row r="72" spans="1:4" x14ac:dyDescent="0.15">
      <c r="A72" s="12"/>
      <c r="B72" s="17"/>
      <c r="C72" s="17"/>
      <c r="D72" s="17"/>
    </row>
    <row r="73" spans="1:4" x14ac:dyDescent="0.15">
      <c r="A73" s="12"/>
      <c r="B73" s="17"/>
      <c r="C73" s="17"/>
      <c r="D73" s="17"/>
    </row>
    <row r="74" spans="1:4" x14ac:dyDescent="0.15">
      <c r="A74" s="12"/>
      <c r="B74" s="17"/>
      <c r="C74" s="17"/>
      <c r="D74" s="17"/>
    </row>
    <row r="75" spans="1:4" x14ac:dyDescent="0.15">
      <c r="A75" s="12"/>
      <c r="B75" s="17"/>
      <c r="C75" s="17"/>
      <c r="D75" s="17"/>
    </row>
    <row r="76" spans="1:4" x14ac:dyDescent="0.15">
      <c r="A76" s="12"/>
      <c r="B76" s="17"/>
      <c r="C76" s="17"/>
      <c r="D76" s="17"/>
    </row>
    <row r="77" spans="1:4" x14ac:dyDescent="0.15">
      <c r="A77" s="12"/>
      <c r="B77" s="17"/>
      <c r="C77" s="17"/>
      <c r="D77" s="17"/>
    </row>
    <row r="78" spans="1:4" x14ac:dyDescent="0.15">
      <c r="A78" s="12"/>
      <c r="B78" s="17"/>
      <c r="C78" s="17"/>
      <c r="D78" s="17"/>
    </row>
    <row r="79" spans="1:4" x14ac:dyDescent="0.15">
      <c r="A79" s="12"/>
      <c r="B79" s="17"/>
      <c r="C79" s="17"/>
      <c r="D79" s="17"/>
    </row>
    <row r="80" spans="1:4" x14ac:dyDescent="0.15">
      <c r="A80" s="12"/>
      <c r="B80" s="17"/>
      <c r="C80" s="17"/>
      <c r="D80" s="17"/>
    </row>
    <row r="81" spans="1:4" x14ac:dyDescent="0.15">
      <c r="A81" s="12"/>
      <c r="B81" s="17"/>
      <c r="C81" s="17"/>
      <c r="D81" s="17"/>
    </row>
    <row r="82" spans="1:4" x14ac:dyDescent="0.15">
      <c r="A82" s="12"/>
      <c r="B82" s="17"/>
      <c r="C82" s="17"/>
      <c r="D82" s="17"/>
    </row>
    <row r="83" spans="1:4" x14ac:dyDescent="0.15">
      <c r="A83" s="12"/>
      <c r="B83" s="17"/>
      <c r="C83" s="17"/>
      <c r="D83" s="17"/>
    </row>
    <row r="84" spans="1:4" x14ac:dyDescent="0.15">
      <c r="A84" s="12"/>
      <c r="B84" s="17"/>
      <c r="C84" s="17"/>
      <c r="D84" s="17"/>
    </row>
    <row r="85" spans="1:4" x14ac:dyDescent="0.15">
      <c r="A85" s="12"/>
      <c r="B85" s="17"/>
      <c r="C85" s="17"/>
      <c r="D85" s="17"/>
    </row>
    <row r="86" spans="1:4" x14ac:dyDescent="0.15">
      <c r="A86" s="12"/>
      <c r="B86" s="17"/>
      <c r="C86" s="17"/>
      <c r="D86" s="17"/>
    </row>
    <row r="87" spans="1:4" x14ac:dyDescent="0.15">
      <c r="A87" s="12"/>
      <c r="B87" s="17"/>
      <c r="C87" s="17"/>
      <c r="D87" s="17"/>
    </row>
    <row r="88" spans="1:4" x14ac:dyDescent="0.15">
      <c r="A88" s="12"/>
      <c r="B88" s="17"/>
      <c r="C88" s="17"/>
      <c r="D88" s="17"/>
    </row>
    <row r="89" spans="1:4" x14ac:dyDescent="0.15">
      <c r="A89" s="12"/>
      <c r="B89" s="17"/>
      <c r="C89" s="17"/>
      <c r="D89" s="17"/>
    </row>
    <row r="90" spans="1:4" x14ac:dyDescent="0.15">
      <c r="A90" s="12"/>
      <c r="B90" s="17"/>
      <c r="C90" s="17"/>
      <c r="D90" s="17"/>
    </row>
    <row r="91" spans="1:4" x14ac:dyDescent="0.15">
      <c r="A91" s="12"/>
      <c r="B91" s="17"/>
      <c r="C91" s="17"/>
      <c r="D91" s="17"/>
    </row>
    <row r="92" spans="1:4" x14ac:dyDescent="0.15">
      <c r="A92" s="12"/>
      <c r="B92" s="17"/>
      <c r="C92" s="17"/>
      <c r="D92" s="17"/>
    </row>
    <row r="93" spans="1:4" x14ac:dyDescent="0.15">
      <c r="A93" s="12"/>
      <c r="B93" s="17"/>
      <c r="C93" s="17"/>
      <c r="D93" s="17"/>
    </row>
    <row r="94" spans="1:4" x14ac:dyDescent="0.15">
      <c r="A94" s="12"/>
      <c r="B94" s="17"/>
      <c r="C94" s="17"/>
      <c r="D94" s="17"/>
    </row>
    <row r="95" spans="1:4" x14ac:dyDescent="0.15">
      <c r="A95" s="12"/>
      <c r="B95" s="17"/>
      <c r="C95" s="17"/>
      <c r="D95" s="17"/>
    </row>
    <row r="96" spans="1:4" x14ac:dyDescent="0.15">
      <c r="A96" s="12"/>
      <c r="B96" s="17"/>
      <c r="C96" s="17"/>
      <c r="D96" s="17"/>
    </row>
    <row r="97" spans="1:4" x14ac:dyDescent="0.15">
      <c r="A97" s="12"/>
      <c r="B97" s="17"/>
      <c r="C97" s="17"/>
      <c r="D97" s="17"/>
    </row>
    <row r="98" spans="1:4" x14ac:dyDescent="0.15">
      <c r="A98" s="12"/>
      <c r="B98" s="17"/>
      <c r="C98" s="17"/>
      <c r="D98" s="17"/>
    </row>
    <row r="99" spans="1:4" x14ac:dyDescent="0.15">
      <c r="A99" s="12"/>
      <c r="B99" s="17"/>
      <c r="C99" s="17"/>
      <c r="D99" s="17"/>
    </row>
    <row r="100" spans="1:4" x14ac:dyDescent="0.15">
      <c r="A100" s="12"/>
      <c r="B100" s="17"/>
      <c r="C100" s="17"/>
      <c r="D100" s="17"/>
    </row>
    <row r="101" spans="1:4" x14ac:dyDescent="0.15">
      <c r="A101" s="12"/>
      <c r="B101" s="17"/>
      <c r="C101" s="17"/>
      <c r="D101" s="17"/>
    </row>
    <row r="102" spans="1:4" x14ac:dyDescent="0.15">
      <c r="A102" s="12"/>
      <c r="B102" s="17"/>
      <c r="C102" s="17"/>
      <c r="D102" s="17"/>
    </row>
    <row r="103" spans="1:4" x14ac:dyDescent="0.15">
      <c r="A103" s="12"/>
      <c r="B103" s="17"/>
      <c r="C103" s="17"/>
      <c r="D103" s="17"/>
    </row>
    <row r="104" spans="1:4" x14ac:dyDescent="0.15">
      <c r="B104" s="15"/>
      <c r="C104" s="15"/>
      <c r="D104" s="15"/>
    </row>
    <row r="105" spans="1:4" x14ac:dyDescent="0.15">
      <c r="B105" s="15"/>
      <c r="C105" s="15"/>
      <c r="D105" s="15"/>
    </row>
    <row r="106" spans="1:4" x14ac:dyDescent="0.15">
      <c r="B106" s="15"/>
      <c r="C106" s="15"/>
      <c r="D106" s="15"/>
    </row>
    <row r="107" spans="1:4" x14ac:dyDescent="0.15">
      <c r="B107" s="15"/>
      <c r="C107" s="15"/>
      <c r="D107" s="15"/>
    </row>
    <row r="108" spans="1:4" x14ac:dyDescent="0.15">
      <c r="B108" s="15"/>
      <c r="C108" s="15"/>
      <c r="D108" s="15"/>
    </row>
    <row r="109" spans="1:4" x14ac:dyDescent="0.15">
      <c r="B109" s="15"/>
      <c r="C109" s="15"/>
      <c r="D109" s="15"/>
    </row>
    <row r="110" spans="1:4" x14ac:dyDescent="0.15">
      <c r="B110" s="15"/>
      <c r="C110" s="15"/>
      <c r="D110" s="15"/>
    </row>
    <row r="111" spans="1:4" x14ac:dyDescent="0.15">
      <c r="B111" s="15"/>
      <c r="C111" s="15"/>
      <c r="D111" s="15"/>
    </row>
    <row r="112" spans="1:4" x14ac:dyDescent="0.15">
      <c r="B112" s="15"/>
      <c r="C112" s="15"/>
      <c r="D112" s="15"/>
    </row>
    <row r="113" spans="2:4" x14ac:dyDescent="0.15">
      <c r="B113" s="15"/>
      <c r="C113" s="15"/>
      <c r="D113" s="15"/>
    </row>
    <row r="114" spans="2:4" x14ac:dyDescent="0.15">
      <c r="B114" s="15"/>
      <c r="C114" s="15"/>
      <c r="D114" s="15"/>
    </row>
    <row r="115" spans="2:4" x14ac:dyDescent="0.15">
      <c r="B115" s="15"/>
      <c r="C115" s="15"/>
      <c r="D115" s="15"/>
    </row>
    <row r="116" spans="2:4" x14ac:dyDescent="0.15">
      <c r="B116" s="15"/>
      <c r="C116" s="15"/>
      <c r="D116" s="15"/>
    </row>
    <row r="117" spans="2:4" x14ac:dyDescent="0.15">
      <c r="B117" s="15"/>
      <c r="C117" s="15"/>
      <c r="D117" s="15"/>
    </row>
    <row r="118" spans="2:4" x14ac:dyDescent="0.15">
      <c r="B118" s="15"/>
      <c r="C118" s="15"/>
      <c r="D118" s="15"/>
    </row>
    <row r="119" spans="2:4" x14ac:dyDescent="0.15">
      <c r="B119" s="15"/>
      <c r="C119" s="15"/>
      <c r="D119" s="15"/>
    </row>
    <row r="120" spans="2:4" x14ac:dyDescent="0.15">
      <c r="B120" s="15"/>
      <c r="C120" s="15"/>
      <c r="D120" s="15"/>
    </row>
    <row r="121" spans="2:4" x14ac:dyDescent="0.15">
      <c r="B121" s="15"/>
      <c r="C121" s="15"/>
      <c r="D121" s="15"/>
    </row>
    <row r="122" spans="2:4" x14ac:dyDescent="0.15">
      <c r="B122" s="15"/>
      <c r="C122" s="15"/>
      <c r="D122" s="15"/>
    </row>
    <row r="123" spans="2:4" x14ac:dyDescent="0.15">
      <c r="B123" s="15"/>
      <c r="C123" s="15"/>
      <c r="D123" s="15"/>
    </row>
    <row r="124" spans="2:4" x14ac:dyDescent="0.15">
      <c r="B124" s="15"/>
      <c r="C124" s="15"/>
      <c r="D124" s="15"/>
    </row>
    <row r="125" spans="2:4" x14ac:dyDescent="0.15">
      <c r="B125" s="15"/>
      <c r="C125" s="15"/>
      <c r="D125" s="15"/>
    </row>
    <row r="126" spans="2:4" x14ac:dyDescent="0.15">
      <c r="B126" s="15"/>
      <c r="C126" s="15"/>
      <c r="D126" s="15"/>
    </row>
    <row r="127" spans="2:4" x14ac:dyDescent="0.15">
      <c r="B127" s="15"/>
      <c r="C127" s="15"/>
      <c r="D127" s="15"/>
    </row>
    <row r="128" spans="2:4" x14ac:dyDescent="0.15">
      <c r="B128" s="15"/>
      <c r="C128" s="15"/>
      <c r="D128" s="15"/>
    </row>
    <row r="129" spans="2:4" x14ac:dyDescent="0.15">
      <c r="B129" s="15"/>
      <c r="C129" s="15"/>
      <c r="D129" s="15"/>
    </row>
    <row r="130" spans="2:4" x14ac:dyDescent="0.15">
      <c r="B130" s="15"/>
      <c r="C130" s="15"/>
      <c r="D130" s="15"/>
    </row>
    <row r="131" spans="2:4" x14ac:dyDescent="0.15">
      <c r="B131" s="15"/>
      <c r="C131" s="15"/>
      <c r="D131" s="15"/>
    </row>
    <row r="132" spans="2:4" x14ac:dyDescent="0.15">
      <c r="B132" s="15"/>
      <c r="C132" s="15"/>
      <c r="D132" s="15"/>
    </row>
    <row r="133" spans="2:4" x14ac:dyDescent="0.15">
      <c r="B133" s="15"/>
      <c r="C133" s="15"/>
      <c r="D133" s="15"/>
    </row>
    <row r="134" spans="2:4" x14ac:dyDescent="0.15">
      <c r="B134" s="15"/>
      <c r="C134" s="15"/>
      <c r="D134" s="15"/>
    </row>
    <row r="135" spans="2:4" x14ac:dyDescent="0.15">
      <c r="B135" s="15"/>
      <c r="C135" s="15"/>
      <c r="D135" s="15"/>
    </row>
    <row r="136" spans="2:4" x14ac:dyDescent="0.15">
      <c r="B136" s="15"/>
      <c r="C136" s="15"/>
      <c r="D136" s="15"/>
    </row>
    <row r="137" spans="2:4" x14ac:dyDescent="0.15">
      <c r="B137" s="15"/>
      <c r="C137" s="15"/>
      <c r="D137" s="15"/>
    </row>
    <row r="138" spans="2:4" x14ac:dyDescent="0.15">
      <c r="B138" s="15"/>
      <c r="C138" s="15"/>
      <c r="D138" s="15"/>
    </row>
    <row r="139" spans="2:4" x14ac:dyDescent="0.15">
      <c r="B139" s="15"/>
      <c r="C139" s="15"/>
      <c r="D139" s="15"/>
    </row>
    <row r="140" spans="2:4" x14ac:dyDescent="0.15">
      <c r="B140" s="15"/>
      <c r="C140" s="15"/>
      <c r="D140" s="15"/>
    </row>
    <row r="141" spans="2:4" x14ac:dyDescent="0.15">
      <c r="B141" s="15"/>
      <c r="C141" s="15"/>
      <c r="D141" s="15"/>
    </row>
    <row r="142" spans="2:4" x14ac:dyDescent="0.15">
      <c r="B142" s="15"/>
      <c r="C142" s="15"/>
      <c r="D142" s="15"/>
    </row>
    <row r="143" spans="2:4" x14ac:dyDescent="0.15">
      <c r="B143" s="15"/>
      <c r="C143" s="15"/>
      <c r="D143" s="15"/>
    </row>
    <row r="144" spans="2:4" x14ac:dyDescent="0.15">
      <c r="B144" s="15"/>
      <c r="C144" s="15"/>
      <c r="D144" s="15"/>
    </row>
    <row r="145" spans="2:4" x14ac:dyDescent="0.15">
      <c r="B145" s="15"/>
      <c r="C145" s="15"/>
      <c r="D145" s="15"/>
    </row>
    <row r="146" spans="2:4" x14ac:dyDescent="0.15">
      <c r="B146" s="15"/>
      <c r="C146" s="15"/>
      <c r="D146" s="15"/>
    </row>
    <row r="147" spans="2:4" x14ac:dyDescent="0.15">
      <c r="B147" s="15"/>
      <c r="C147" s="15"/>
      <c r="D147" s="15"/>
    </row>
    <row r="148" spans="2:4" x14ac:dyDescent="0.15">
      <c r="B148" s="15"/>
      <c r="C148" s="15"/>
      <c r="D148" s="15"/>
    </row>
    <row r="149" spans="2:4" x14ac:dyDescent="0.15">
      <c r="B149" s="15"/>
      <c r="C149" s="15"/>
      <c r="D149" s="15"/>
    </row>
    <row r="150" spans="2:4" x14ac:dyDescent="0.15">
      <c r="B150" s="15"/>
      <c r="C150" s="15"/>
      <c r="D150" s="15"/>
    </row>
    <row r="151" spans="2:4" x14ac:dyDescent="0.15">
      <c r="B151" s="15"/>
      <c r="C151" s="15"/>
      <c r="D151" s="15"/>
    </row>
    <row r="152" spans="2:4" x14ac:dyDescent="0.15">
      <c r="B152" s="15"/>
      <c r="C152" s="15"/>
      <c r="D152" s="15"/>
    </row>
    <row r="153" spans="2:4" x14ac:dyDescent="0.15">
      <c r="B153" s="15"/>
      <c r="C153" s="15"/>
      <c r="D153" s="15"/>
    </row>
    <row r="154" spans="2:4" x14ac:dyDescent="0.15">
      <c r="B154" s="15"/>
      <c r="C154" s="15"/>
      <c r="D154" s="15"/>
    </row>
    <row r="155" spans="2:4" x14ac:dyDescent="0.15">
      <c r="B155" s="15"/>
      <c r="C155" s="15"/>
      <c r="D155" s="15"/>
    </row>
    <row r="156" spans="2:4" x14ac:dyDescent="0.15">
      <c r="B156" s="15"/>
      <c r="C156" s="15"/>
      <c r="D156" s="15"/>
    </row>
    <row r="157" spans="2:4" x14ac:dyDescent="0.15">
      <c r="B157" s="15"/>
      <c r="C157" s="15"/>
      <c r="D157" s="15"/>
    </row>
    <row r="158" spans="2:4" x14ac:dyDescent="0.15">
      <c r="B158" s="15"/>
      <c r="C158" s="15"/>
      <c r="D158" s="15"/>
    </row>
    <row r="159" spans="2:4" x14ac:dyDescent="0.15">
      <c r="B159" s="15"/>
      <c r="C159" s="15"/>
      <c r="D159" s="15"/>
    </row>
    <row r="160" spans="2:4" x14ac:dyDescent="0.15">
      <c r="B160" s="15"/>
      <c r="C160" s="15"/>
      <c r="D160" s="15"/>
    </row>
    <row r="161" spans="2:4" x14ac:dyDescent="0.15">
      <c r="B161" s="15"/>
      <c r="C161" s="15"/>
      <c r="D161" s="15"/>
    </row>
    <row r="162" spans="2:4" x14ac:dyDescent="0.15">
      <c r="B162" s="15"/>
      <c r="C162" s="15"/>
      <c r="D162" s="15"/>
    </row>
    <row r="163" spans="2:4" x14ac:dyDescent="0.15">
      <c r="B163" s="15"/>
      <c r="C163" s="15"/>
      <c r="D163" s="15"/>
    </row>
    <row r="164" spans="2:4" x14ac:dyDescent="0.15">
      <c r="B164" s="15"/>
      <c r="C164" s="15"/>
      <c r="D164" s="15"/>
    </row>
    <row r="165" spans="2:4" x14ac:dyDescent="0.15">
      <c r="B165" s="15"/>
      <c r="C165" s="15"/>
      <c r="D165" s="15"/>
    </row>
    <row r="166" spans="2:4" x14ac:dyDescent="0.15">
      <c r="B166" s="15"/>
      <c r="C166" s="15"/>
      <c r="D166" s="15"/>
    </row>
    <row r="167" spans="2:4" x14ac:dyDescent="0.15">
      <c r="B167" s="15"/>
      <c r="C167" s="15"/>
      <c r="D167" s="15"/>
    </row>
    <row r="168" spans="2:4" x14ac:dyDescent="0.15">
      <c r="B168" s="15"/>
      <c r="C168" s="15"/>
      <c r="D168" s="15"/>
    </row>
    <row r="169" spans="2:4" x14ac:dyDescent="0.15">
      <c r="B169" s="15"/>
      <c r="C169" s="15"/>
      <c r="D169" s="15"/>
    </row>
    <row r="170" spans="2:4" x14ac:dyDescent="0.15">
      <c r="B170" s="15"/>
      <c r="C170" s="15"/>
      <c r="D170" s="15"/>
    </row>
    <row r="171" spans="2:4" x14ac:dyDescent="0.15">
      <c r="B171" s="15"/>
      <c r="C171" s="15"/>
      <c r="D171" s="15"/>
    </row>
    <row r="172" spans="2:4" x14ac:dyDescent="0.15">
      <c r="B172" s="15"/>
      <c r="C172" s="15"/>
      <c r="D172" s="15"/>
    </row>
    <row r="173" spans="2:4" x14ac:dyDescent="0.15">
      <c r="B173" s="15"/>
      <c r="C173" s="15"/>
      <c r="D173" s="15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45720</xdr:colOff>
                    <xdr:row>6</xdr:row>
                    <xdr:rowOff>114300</xdr:rowOff>
                  </from>
                  <to>
                    <xdr:col>3</xdr:col>
                    <xdr:colOff>327660</xdr:colOff>
                    <xdr:row>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zoomScale="96" zoomScaleNormal="96" workbookViewId="0">
      <selection activeCell="R32" sqref="R32"/>
    </sheetView>
  </sheetViews>
  <sheetFormatPr defaultColWidth="9.28515625" defaultRowHeight="13.2" x14ac:dyDescent="0.15"/>
  <cols>
    <col min="1" max="16384" width="9.28515625" style="26"/>
  </cols>
  <sheetData>
    <row r="1" spans="1:33" x14ac:dyDescent="0.15">
      <c r="AC1" s="26" t="s">
        <v>45</v>
      </c>
      <c r="AG1" s="26" t="s">
        <v>46</v>
      </c>
    </row>
    <row r="2" spans="1:33" x14ac:dyDescent="0.15">
      <c r="A2" s="26" t="s">
        <v>47</v>
      </c>
      <c r="Y2" s="26">
        <v>0</v>
      </c>
      <c r="Z2" s="26">
        <v>0</v>
      </c>
      <c r="AC2" s="26" t="s">
        <v>48</v>
      </c>
      <c r="AG2" s="26" t="s">
        <v>49</v>
      </c>
    </row>
    <row r="3" spans="1:33" x14ac:dyDescent="0.15">
      <c r="A3" s="26" t="s">
        <v>50</v>
      </c>
      <c r="Y3" s="26">
        <v>1</v>
      </c>
      <c r="Z3" s="26">
        <v>1</v>
      </c>
      <c r="AC3" s="26" t="s">
        <v>51</v>
      </c>
      <c r="AG3" s="26" t="s">
        <v>52</v>
      </c>
    </row>
    <row r="4" spans="1:33" x14ac:dyDescent="0.15">
      <c r="A4" s="26" t="s">
        <v>53</v>
      </c>
      <c r="B4" s="26" t="s">
        <v>54</v>
      </c>
      <c r="E4" s="26" t="s">
        <v>55</v>
      </c>
      <c r="F4" s="26" t="s">
        <v>56</v>
      </c>
      <c r="G4" s="26" t="s">
        <v>57</v>
      </c>
      <c r="AC4" s="26" t="s">
        <v>58</v>
      </c>
      <c r="AG4" s="26" t="s">
        <v>59</v>
      </c>
    </row>
    <row r="5" spans="1:33" x14ac:dyDescent="0.15">
      <c r="A5" s="26">
        <v>0</v>
      </c>
      <c r="B5" s="26">
        <v>0</v>
      </c>
      <c r="AC5" s="26" t="s">
        <v>60</v>
      </c>
      <c r="AG5" s="26" t="s">
        <v>61</v>
      </c>
    </row>
    <row r="6" spans="1:33" x14ac:dyDescent="0.15">
      <c r="A6" s="26">
        <v>0.02</v>
      </c>
      <c r="B6" s="26">
        <v>9.7933215961400005E-2</v>
      </c>
      <c r="E6" s="26">
        <f>B6*(1-A6)/A6/(1-B6)</f>
        <v>5.3197032270986044</v>
      </c>
      <c r="F6" s="26">
        <f>3.765*A6^2-8.6392*A6+5.3118</f>
        <v>5.1405219999999998</v>
      </c>
      <c r="G6" s="26">
        <f>F6*A6/(1+(F6-1)*A6)</f>
        <v>9.4947773130078059E-2</v>
      </c>
      <c r="AC6" s="26" t="s">
        <v>62</v>
      </c>
      <c r="AG6" s="26" t="s">
        <v>63</v>
      </c>
    </row>
    <row r="7" spans="1:33" x14ac:dyDescent="0.15">
      <c r="A7" s="26">
        <v>6.0999999999999999E-2</v>
      </c>
      <c r="B7" s="26">
        <v>0.23699999999999999</v>
      </c>
      <c r="E7" s="26">
        <f t="shared" ref="E7:E47" si="0">B7*(1-A7)/A7/(1-B7)</f>
        <v>4.7814494123713551</v>
      </c>
      <c r="F7" s="26">
        <f t="shared" ref="F7:F47" si="1">3.765*A7^2-8.6392*A7+5.3118</f>
        <v>4.7988183649999998</v>
      </c>
      <c r="G7" s="26">
        <f t="shared" ref="G7:G47" si="2">F7*A7/(1+(F7-1)*A7)</f>
        <v>0.23765631634137274</v>
      </c>
    </row>
    <row r="8" spans="1:33" x14ac:dyDescent="0.15">
      <c r="A8" s="26">
        <v>0.116781157998</v>
      </c>
      <c r="B8" s="26">
        <v>0.36148022050500001</v>
      </c>
      <c r="E8" s="26">
        <f t="shared" si="0"/>
        <v>4.2815964491957406</v>
      </c>
      <c r="F8" s="26">
        <f t="shared" si="1"/>
        <v>4.3542506831442056</v>
      </c>
      <c r="G8" s="26">
        <f t="shared" si="2"/>
        <v>0.36537298642363603</v>
      </c>
    </row>
    <row r="9" spans="1:33" x14ac:dyDescent="0.15">
      <c r="A9" s="26">
        <v>0.19499105545600001</v>
      </c>
      <c r="B9" s="26">
        <v>0.47400443131100001</v>
      </c>
      <c r="E9" s="26">
        <f t="shared" si="0"/>
        <v>3.7203717005215711</v>
      </c>
      <c r="F9" s="26">
        <f t="shared" si="1"/>
        <v>3.7703842652845605</v>
      </c>
      <c r="G9" s="26">
        <f t="shared" si="2"/>
        <v>0.47733484927428271</v>
      </c>
    </row>
    <row r="10" spans="1:33" x14ac:dyDescent="0.15">
      <c r="A10" s="26">
        <v>0.26047658175799998</v>
      </c>
      <c r="B10" s="26">
        <v>0.53503069013399995</v>
      </c>
      <c r="E10" s="26">
        <f t="shared" si="0"/>
        <v>3.2669136337376865</v>
      </c>
      <c r="F10" s="26">
        <f t="shared" si="1"/>
        <v>3.3169386217871963</v>
      </c>
      <c r="G10" s="26">
        <f t="shared" si="2"/>
        <v>0.53880909739008542</v>
      </c>
    </row>
    <row r="11" spans="1:33" x14ac:dyDescent="0.15">
      <c r="A11" s="26">
        <v>0.31610942249200003</v>
      </c>
      <c r="B11" s="26">
        <v>0.57339550913899995</v>
      </c>
      <c r="E11" s="26">
        <f t="shared" si="0"/>
        <v>2.9078904627736248</v>
      </c>
      <c r="F11" s="26">
        <f t="shared" si="1"/>
        <v>2.9570857309177829</v>
      </c>
      <c r="G11" s="26">
        <f t="shared" si="2"/>
        <v>0.57749407931428043</v>
      </c>
    </row>
    <row r="12" spans="1:33" x14ac:dyDescent="0.15">
      <c r="A12" s="26">
        <v>0.36395759717300002</v>
      </c>
      <c r="B12" s="26">
        <v>0.60001345844300003</v>
      </c>
      <c r="E12" s="26">
        <f t="shared" si="0"/>
        <v>2.6215062258057125</v>
      </c>
      <c r="F12" s="26">
        <f t="shared" si="1"/>
        <v>2.6662287505159057</v>
      </c>
      <c r="G12" s="26">
        <f t="shared" si="2"/>
        <v>0.60406629310736681</v>
      </c>
    </row>
    <row r="13" spans="1:33" x14ac:dyDescent="0.15">
      <c r="A13" s="26">
        <v>0.40554821664500001</v>
      </c>
      <c r="B13" s="26">
        <v>0.61982048992200001</v>
      </c>
      <c r="E13" s="26">
        <f t="shared" si="0"/>
        <v>2.3897438937842757</v>
      </c>
      <c r="F13" s="26">
        <f t="shared" si="1"/>
        <v>2.4274149721906486</v>
      </c>
      <c r="G13" s="26">
        <f t="shared" si="2"/>
        <v>0.62349914096605996</v>
      </c>
    </row>
    <row r="14" spans="1:33" x14ac:dyDescent="0.15">
      <c r="A14" s="26">
        <v>0.44203347799100001</v>
      </c>
      <c r="B14" s="26">
        <v>0.63534413249099997</v>
      </c>
      <c r="E14" s="26">
        <f t="shared" si="0"/>
        <v>2.1992712507729371</v>
      </c>
      <c r="F14" s="26">
        <f t="shared" si="1"/>
        <v>2.228641264618199</v>
      </c>
      <c r="G14" s="26">
        <f t="shared" si="2"/>
        <v>0.63841208256316473</v>
      </c>
    </row>
    <row r="15" spans="1:33" x14ac:dyDescent="0.15">
      <c r="A15" s="26">
        <v>0.47429906542099998</v>
      </c>
      <c r="B15" s="26">
        <v>0.64800232241</v>
      </c>
      <c r="E15" s="26">
        <f t="shared" si="0"/>
        <v>2.0404372551579431</v>
      </c>
      <c r="F15" s="26">
        <f t="shared" si="1"/>
        <v>2.0612084210389128</v>
      </c>
      <c r="G15" s="26">
        <f t="shared" si="2"/>
        <v>0.6503090620032278</v>
      </c>
    </row>
    <row r="16" spans="1:33" x14ac:dyDescent="0.15">
      <c r="A16" s="26">
        <v>0.50303699613499997</v>
      </c>
      <c r="B16" s="26">
        <v>0.65864806612000004</v>
      </c>
      <c r="E16" s="26">
        <f t="shared" si="0"/>
        <v>1.9062294983888726</v>
      </c>
      <c r="F16" s="26">
        <f t="shared" si="1"/>
        <v>1.918681799334681</v>
      </c>
      <c r="G16" s="26">
        <f t="shared" si="2"/>
        <v>0.6601104642979615</v>
      </c>
    </row>
    <row r="17" spans="1:7" x14ac:dyDescent="0.15">
      <c r="A17" s="26">
        <v>0.52879581151800004</v>
      </c>
      <c r="B17" s="26">
        <v>0.66782364989200005</v>
      </c>
      <c r="E17" s="26">
        <f t="shared" si="0"/>
        <v>1.7914893125268421</v>
      </c>
      <c r="F17" s="26">
        <f t="shared" si="1"/>
        <v>1.796215388834054</v>
      </c>
      <c r="G17" s="26">
        <f t="shared" si="2"/>
        <v>0.66840783779455382</v>
      </c>
    </row>
    <row r="18" spans="1:7" x14ac:dyDescent="0.15">
      <c r="A18" s="26">
        <v>0.55201592832299995</v>
      </c>
      <c r="B18" s="26">
        <v>0.675889617153</v>
      </c>
      <c r="E18" s="26">
        <f t="shared" si="0"/>
        <v>1.6923640622884255</v>
      </c>
      <c r="F18" s="26">
        <f t="shared" si="1"/>
        <v>1.6901007600174109</v>
      </c>
      <c r="G18" s="26">
        <f t="shared" si="2"/>
        <v>0.67559638592194426</v>
      </c>
    </row>
    <row r="19" spans="1:7" x14ac:dyDescent="0.15">
      <c r="A19" s="26">
        <v>0.57305502846300005</v>
      </c>
      <c r="B19" s="26">
        <v>0.68309473928300002</v>
      </c>
      <c r="E19" s="26">
        <f t="shared" si="0"/>
        <v>1.6059316864777822</v>
      </c>
      <c r="F19" s="26">
        <f t="shared" si="1"/>
        <v>1.5974591252623869</v>
      </c>
      <c r="G19" s="26">
        <f t="shared" si="2"/>
        <v>0.68194852450477061</v>
      </c>
    </row>
    <row r="20" spans="1:7" x14ac:dyDescent="0.15">
      <c r="A20" s="26">
        <v>0.59220661531499996</v>
      </c>
      <c r="B20" s="26">
        <v>0.68961611900499997</v>
      </c>
      <c r="E20" s="26">
        <f t="shared" si="0"/>
        <v>1.5299427035250666</v>
      </c>
      <c r="F20" s="26">
        <f t="shared" si="1"/>
        <v>1.5160267711846753</v>
      </c>
      <c r="G20" s="26">
        <f t="shared" si="2"/>
        <v>0.68765692961125358</v>
      </c>
    </row>
    <row r="21" spans="1:7" x14ac:dyDescent="0.15">
      <c r="A21" s="26">
        <v>0.60971379011299998</v>
      </c>
      <c r="B21" s="26">
        <v>0.695562788805</v>
      </c>
      <c r="E21" s="26">
        <f t="shared" si="0"/>
        <v>1.4624997277672489</v>
      </c>
      <c r="F21" s="26">
        <f t="shared" si="1"/>
        <v>1.4440027849959272</v>
      </c>
      <c r="G21" s="26">
        <f t="shared" si="2"/>
        <v>0.69286084894287447</v>
      </c>
    </row>
    <row r="22" spans="1:7" x14ac:dyDescent="0.15">
      <c r="A22" s="26">
        <v>0.62577962578000002</v>
      </c>
      <c r="B22" s="26">
        <v>0.70107293317700003</v>
      </c>
      <c r="E22" s="26">
        <f t="shared" si="0"/>
        <v>1.4025035497348723</v>
      </c>
      <c r="F22" s="26">
        <f t="shared" si="1"/>
        <v>1.3799391842171316</v>
      </c>
      <c r="G22" s="26">
        <f t="shared" si="2"/>
        <v>0.69766277931891596</v>
      </c>
    </row>
    <row r="23" spans="1:7" x14ac:dyDescent="0.15">
      <c r="A23" s="26">
        <v>0.64057507987200002</v>
      </c>
      <c r="B23" s="26">
        <v>0.70619985708499999</v>
      </c>
      <c r="E23" s="26">
        <f t="shared" si="0"/>
        <v>1.3486950641776709</v>
      </c>
      <c r="F23" s="26">
        <f t="shared" si="1"/>
        <v>1.322660440037934</v>
      </c>
      <c r="G23" s="26">
        <f t="shared" si="2"/>
        <v>0.70213936867632842</v>
      </c>
    </row>
    <row r="24" spans="1:7" x14ac:dyDescent="0.15">
      <c r="A24" s="26">
        <v>0.65424510180600004</v>
      </c>
      <c r="B24" s="26">
        <v>0.71100106814300001</v>
      </c>
      <c r="E24" s="26">
        <f t="shared" si="0"/>
        <v>1.300175197459549</v>
      </c>
      <c r="F24" s="26">
        <f t="shared" si="1"/>
        <v>1.2712037159154486</v>
      </c>
      <c r="G24" s="26">
        <f t="shared" si="2"/>
        <v>0.70634873335751569</v>
      </c>
    </row>
    <row r="25" spans="1:7" x14ac:dyDescent="0.15">
      <c r="A25" s="26">
        <v>0.66691339748300005</v>
      </c>
      <c r="B25" s="26">
        <v>0.71552200091899998</v>
      </c>
      <c r="E25" s="26">
        <f t="shared" si="0"/>
        <v>1.2562093750019894</v>
      </c>
      <c r="F25" s="26">
        <f t="shared" si="1"/>
        <v>1.2247739276946925</v>
      </c>
      <c r="G25" s="26">
        <f t="shared" si="2"/>
        <v>0.71033548272809577</v>
      </c>
    </row>
    <row r="26" spans="1:7" x14ac:dyDescent="0.15">
      <c r="A26" s="26">
        <v>0.67868618350599996</v>
      </c>
      <c r="B26" s="26">
        <v>0.71979907061699999</v>
      </c>
      <c r="E26" s="26">
        <f t="shared" si="0"/>
        <v>1.2161918890116841</v>
      </c>
      <c r="F26" s="26">
        <f t="shared" si="1"/>
        <v>1.1827095562974677</v>
      </c>
      <c r="G26" s="26">
        <f t="shared" si="2"/>
        <v>0.71413423869452897</v>
      </c>
    </row>
    <row r="27" spans="1:7" x14ac:dyDescent="0.15">
      <c r="A27" s="26">
        <v>0.68965517241399998</v>
      </c>
      <c r="B27" s="26">
        <v>0.72386184474600002</v>
      </c>
      <c r="E27" s="26">
        <f t="shared" si="0"/>
        <v>1.1796190563950206</v>
      </c>
      <c r="F27" s="26">
        <f t="shared" si="1"/>
        <v>1.144456361473722</v>
      </c>
      <c r="G27" s="26">
        <f t="shared" si="2"/>
        <v>0.71777214424121183</v>
      </c>
    </row>
    <row r="28" spans="1:7" x14ac:dyDescent="0.15">
      <c r="A28" s="36">
        <v>0.75675675675700005</v>
      </c>
      <c r="B28" s="36">
        <v>0.75111508984399999</v>
      </c>
      <c r="C28" s="26" t="s">
        <v>64</v>
      </c>
      <c r="E28" s="26">
        <f t="shared" si="0"/>
        <v>0.97004615569241903</v>
      </c>
      <c r="F28" s="26">
        <f t="shared" si="1"/>
        <v>0.93017019722353567</v>
      </c>
      <c r="G28" s="26">
        <f t="shared" si="2"/>
        <v>0.74318561229137836</v>
      </c>
    </row>
    <row r="29" spans="1:7" x14ac:dyDescent="0.15">
      <c r="A29" s="26">
        <v>0.8</v>
      </c>
      <c r="B29" s="26">
        <v>0.77211528192300005</v>
      </c>
      <c r="E29" s="26">
        <f t="shared" si="0"/>
        <v>0.84704591913674288</v>
      </c>
      <c r="F29" s="26">
        <f t="shared" si="1"/>
        <v>0.81003999999999898</v>
      </c>
      <c r="G29" s="26">
        <f t="shared" si="2"/>
        <v>0.76415984302479134</v>
      </c>
    </row>
    <row r="30" spans="1:7" x14ac:dyDescent="0.15">
      <c r="A30" s="26">
        <v>0.83018867924499995</v>
      </c>
      <c r="B30" s="26">
        <v>0.78931473443</v>
      </c>
      <c r="E30" s="26">
        <f t="shared" si="0"/>
        <v>0.76631244570869816</v>
      </c>
      <c r="F30" s="26">
        <f t="shared" si="1"/>
        <v>0.73452182271338451</v>
      </c>
      <c r="G30" s="26">
        <f t="shared" si="2"/>
        <v>0.78218232122532361</v>
      </c>
    </row>
    <row r="31" spans="1:7" x14ac:dyDescent="0.15">
      <c r="A31" s="26">
        <v>0.85245901639300004</v>
      </c>
      <c r="B31" s="26">
        <v>0.80386868705900005</v>
      </c>
      <c r="E31" s="26">
        <f t="shared" si="0"/>
        <v>0.70937739022019697</v>
      </c>
      <c r="F31" s="26">
        <f t="shared" si="1"/>
        <v>0.68321026605849333</v>
      </c>
      <c r="G31" s="26">
        <f t="shared" si="2"/>
        <v>0.79787514601011045</v>
      </c>
    </row>
    <row r="32" spans="1:7" x14ac:dyDescent="0.15">
      <c r="A32" s="26">
        <v>0.86956521739100001</v>
      </c>
      <c r="B32" s="26">
        <v>0.81604617026500004</v>
      </c>
      <c r="E32" s="26">
        <f t="shared" si="0"/>
        <v>0.66542200135988094</v>
      </c>
      <c r="F32" s="26">
        <f t="shared" si="1"/>
        <v>0.64633308128608036</v>
      </c>
      <c r="G32" s="26">
        <f t="shared" si="2"/>
        <v>0.81163660844269303</v>
      </c>
    </row>
    <row r="33" spans="1:7" x14ac:dyDescent="0.15">
      <c r="A33" s="26">
        <v>0.88311688311699998</v>
      </c>
      <c r="B33" s="26">
        <v>0.82742009826100005</v>
      </c>
      <c r="E33" s="26">
        <f t="shared" si="0"/>
        <v>0.6345552552165814</v>
      </c>
      <c r="F33" s="26">
        <f t="shared" si="1"/>
        <v>0.61868291448787538</v>
      </c>
      <c r="G33" s="26">
        <f t="shared" si="2"/>
        <v>0.82377280634721328</v>
      </c>
    </row>
    <row r="34" spans="1:7" x14ac:dyDescent="0.15">
      <c r="A34" s="26">
        <v>0.89411764705899999</v>
      </c>
      <c r="B34" s="26">
        <v>0.83713757674800005</v>
      </c>
      <c r="E34" s="26">
        <f t="shared" si="0"/>
        <v>0.60870218590797753</v>
      </c>
      <c r="F34" s="26">
        <f t="shared" si="1"/>
        <v>0.59725439446333084</v>
      </c>
      <c r="G34" s="26">
        <f t="shared" si="2"/>
        <v>0.83453246424466165</v>
      </c>
    </row>
    <row r="35" spans="1:7" x14ac:dyDescent="0.15">
      <c r="A35" s="26">
        <v>0.90322580645200001</v>
      </c>
      <c r="B35" s="26">
        <v>0.84580152876100001</v>
      </c>
      <c r="E35" s="26">
        <f t="shared" si="0"/>
        <v>0.58769449293949017</v>
      </c>
      <c r="F35" s="26">
        <f t="shared" si="1"/>
        <v>0.58020208116474059</v>
      </c>
      <c r="G35" s="26">
        <f t="shared" si="2"/>
        <v>0.84412068646891147</v>
      </c>
    </row>
    <row r="36" spans="1:7" x14ac:dyDescent="0.15">
      <c r="A36" s="26">
        <v>0.91089108910899996</v>
      </c>
      <c r="B36" s="26">
        <v>0.85357846537799997</v>
      </c>
      <c r="E36" s="26">
        <f t="shared" si="0"/>
        <v>0.57028661387656732</v>
      </c>
      <c r="F36" s="26">
        <f t="shared" si="1"/>
        <v>0.56633520243097557</v>
      </c>
      <c r="G36" s="26">
        <f t="shared" si="2"/>
        <v>0.85270733401724252</v>
      </c>
    </row>
    <row r="37" spans="1:7" x14ac:dyDescent="0.15">
      <c r="A37" s="26">
        <v>0.91743119266100004</v>
      </c>
      <c r="B37" s="26">
        <v>0.86060472018</v>
      </c>
      <c r="E37" s="26">
        <f t="shared" si="0"/>
        <v>0.55564596531357868</v>
      </c>
      <c r="F37" s="26">
        <f t="shared" si="1"/>
        <v>0.55485361501479247</v>
      </c>
      <c r="G37" s="26">
        <f t="shared" si="2"/>
        <v>0.86043344116559561</v>
      </c>
    </row>
    <row r="38" spans="1:7" x14ac:dyDescent="0.15">
      <c r="A38" s="26">
        <v>0.93023255814000005</v>
      </c>
      <c r="B38" s="26">
        <v>0.875526146778</v>
      </c>
      <c r="E38" s="26">
        <f t="shared" si="0"/>
        <v>0.52753617975307898</v>
      </c>
      <c r="F38" s="26">
        <f t="shared" si="1"/>
        <v>0.53331216873909781</v>
      </c>
      <c r="G38" s="26">
        <f t="shared" si="2"/>
        <v>0.87670803930326124</v>
      </c>
    </row>
    <row r="39" spans="1:7" x14ac:dyDescent="0.15">
      <c r="A39" s="26">
        <v>0.939597315436</v>
      </c>
      <c r="B39" s="26">
        <v>0.88755805646700003</v>
      </c>
      <c r="E39" s="26">
        <f t="shared" si="0"/>
        <v>0.50743789939488981</v>
      </c>
      <c r="F39" s="26">
        <f t="shared" si="1"/>
        <v>0.51833520111744313</v>
      </c>
      <c r="G39" s="26">
        <f t="shared" si="2"/>
        <v>0.88966116288243136</v>
      </c>
    </row>
    <row r="40" spans="1:7" x14ac:dyDescent="0.15">
      <c r="A40" s="26">
        <v>0.94674556213000005</v>
      </c>
      <c r="B40" s="26">
        <v>0.89746928252000002</v>
      </c>
      <c r="E40" s="26">
        <f t="shared" si="0"/>
        <v>0.49236607704198521</v>
      </c>
      <c r="F40" s="26">
        <f t="shared" si="1"/>
        <v>0.50734749483588271</v>
      </c>
      <c r="G40" s="26">
        <f t="shared" si="2"/>
        <v>0.9001947302541542</v>
      </c>
    </row>
    <row r="41" spans="1:7" x14ac:dyDescent="0.15">
      <c r="A41" s="26">
        <v>0.95238095238099996</v>
      </c>
      <c r="B41" s="26">
        <v>0.90577618182399999</v>
      </c>
      <c r="E41" s="26">
        <f t="shared" si="0"/>
        <v>0.48065138908463512</v>
      </c>
      <c r="F41" s="26">
        <f t="shared" si="1"/>
        <v>0.49895646258496384</v>
      </c>
      <c r="G41" s="26">
        <f t="shared" si="2"/>
        <v>0.9089180956819255</v>
      </c>
    </row>
    <row r="42" spans="1:7" x14ac:dyDescent="0.15">
      <c r="A42" s="26">
        <v>0.95693779904300003</v>
      </c>
      <c r="B42" s="26">
        <v>0.91283940298999999</v>
      </c>
      <c r="E42" s="26">
        <f t="shared" si="0"/>
        <v>0.47128834064662378</v>
      </c>
      <c r="F42" s="26">
        <f t="shared" si="1"/>
        <v>0.49234623291600155</v>
      </c>
      <c r="G42" s="26">
        <f t="shared" si="2"/>
        <v>0.91625511217253353</v>
      </c>
    </row>
    <row r="43" spans="1:7" x14ac:dyDescent="0.15">
      <c r="A43" s="26">
        <v>0.96069868995600005</v>
      </c>
      <c r="B43" s="26">
        <v>0.91891880136799997</v>
      </c>
      <c r="E43" s="26">
        <f t="shared" si="0"/>
        <v>0.46363563215418951</v>
      </c>
      <c r="F43" s="26">
        <f t="shared" si="1"/>
        <v>0.4870084056372761</v>
      </c>
      <c r="G43" s="26">
        <f t="shared" si="2"/>
        <v>0.92250855261087283</v>
      </c>
    </row>
    <row r="44" spans="1:7" x14ac:dyDescent="0.15">
      <c r="A44" s="26">
        <v>0.963855421687</v>
      </c>
      <c r="B44" s="26">
        <v>0.92420647394599997</v>
      </c>
      <c r="E44" s="26">
        <f t="shared" si="0"/>
        <v>0.45726521217697352</v>
      </c>
      <c r="F44" s="26">
        <f t="shared" si="1"/>
        <v>0.48261027725324368</v>
      </c>
      <c r="G44" s="26">
        <f t="shared" si="2"/>
        <v>0.92789990577039039</v>
      </c>
    </row>
    <row r="45" spans="1:7" x14ac:dyDescent="0.15">
      <c r="A45" s="26">
        <v>0.96654275092899999</v>
      </c>
      <c r="B45" s="26">
        <v>0.92884753966400002</v>
      </c>
      <c r="E45" s="26">
        <f t="shared" si="0"/>
        <v>0.45188057704620666</v>
      </c>
      <c r="F45" s="26">
        <f t="shared" si="1"/>
        <v>0.47892527466502877</v>
      </c>
      <c r="G45" s="26">
        <f t="shared" si="2"/>
        <v>0.93259465635251559</v>
      </c>
    </row>
    <row r="46" spans="1:7" x14ac:dyDescent="0.15">
      <c r="A46" s="26">
        <v>0.96885813148800004</v>
      </c>
      <c r="B46" s="26">
        <v>0.93295369075099999</v>
      </c>
      <c r="E46" s="26">
        <f t="shared" si="0"/>
        <v>0.44726991744214301</v>
      </c>
      <c r="F46" s="26">
        <f t="shared" si="1"/>
        <v>0.47579391769719681</v>
      </c>
      <c r="G46" s="26">
        <f t="shared" si="2"/>
        <v>0.93671878325236801</v>
      </c>
    </row>
    <row r="47" spans="1:7" x14ac:dyDescent="0.15">
      <c r="A47" s="26">
        <v>0.97087378640800004</v>
      </c>
      <c r="B47" s="26">
        <v>0.93661229974799998</v>
      </c>
      <c r="E47" s="26">
        <f t="shared" si="0"/>
        <v>0.44327793689473477</v>
      </c>
      <c r="F47" s="26">
        <f t="shared" si="1"/>
        <v>0.47310078235429387</v>
      </c>
      <c r="G47" s="26">
        <f t="shared" si="2"/>
        <v>0.94036980054099606</v>
      </c>
    </row>
    <row r="48" spans="1:7" x14ac:dyDescent="0.15">
      <c r="A48" s="26">
        <v>1</v>
      </c>
      <c r="B48" s="26">
        <v>1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例題12a 蒸留塔微分モデル</vt:lpstr>
      <vt:lpstr>EtherIPA気液平衡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2004-11-30T07:49:30Z</dcterms:created>
  <dcterms:modified xsi:type="dcterms:W3CDTF">2018-09-02T07:43:27Z</dcterms:modified>
</cp:coreProperties>
</file>