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ira ITO\Dropbox\2017\COCOChemSepで学ぶ化学工学\fsd&amp;xls\"/>
    </mc:Choice>
  </mc:AlternateContent>
  <bookViews>
    <workbookView xWindow="2570" yWindow="1540" windowWidth="21790" windowHeight="12950"/>
  </bookViews>
  <sheets>
    <sheet name="例題11b３成分系フラッシュ蒸留" sheetId="1" r:id="rId1"/>
  </sheets>
  <definedNames>
    <definedName name="solver_adj" localSheetId="0" hidden="1">例題11b３成分系フラッシュ蒸留!$B$8:$B$13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例題11b３成分系フラッシュ蒸留!$D$14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101.3</definedName>
  </definedNames>
  <calcPr calcId="162913"/>
</workbook>
</file>

<file path=xl/calcChain.xml><?xml version="1.0" encoding="utf-8"?>
<calcChain xmlns="http://schemas.openxmlformats.org/spreadsheetml/2006/main">
  <c r="D3" i="1" l="1"/>
  <c r="D11" i="1" s="1"/>
  <c r="D4" i="1"/>
  <c r="D12" i="1" s="1"/>
  <c r="D5" i="1"/>
  <c r="D13" i="1" s="1"/>
  <c r="D8" i="1"/>
  <c r="D9" i="1"/>
  <c r="D10" i="1"/>
  <c r="G11" i="1"/>
  <c r="G14" i="1"/>
  <c r="G8" i="1" s="1"/>
  <c r="G15" i="1"/>
  <c r="G12" i="1" s="1"/>
  <c r="D14" i="1" l="1"/>
  <c r="G10" i="1"/>
  <c r="G13" i="1"/>
  <c r="G9" i="1"/>
</calcChain>
</file>

<file path=xl/comments1.xml><?xml version="1.0" encoding="utf-8"?>
<comments xmlns="http://schemas.openxmlformats.org/spreadsheetml/2006/main">
  <authors>
    <author>ito akira</author>
  </authors>
  <commentList>
    <comment ref="D8" authorId="0" shapeId="0">
      <text>
        <r>
          <rPr>
            <sz val="10"/>
            <color indexed="81"/>
            <rFont val="Arial"/>
            <family val="2"/>
          </rPr>
          <t>=B8+B11-B3</t>
        </r>
      </text>
    </comment>
    <comment ref="D11" authorId="0" shapeId="0">
      <text>
        <r>
          <rPr>
            <sz val="10"/>
            <color indexed="81"/>
            <rFont val="Arial"/>
            <family val="2"/>
          </rPr>
          <t>=(D3/B2)*(B11/(B11+B12+B13))-B8/(B8+B9+B10)</t>
        </r>
      </text>
    </comment>
    <comment ref="D14" authorId="0" shapeId="0">
      <text>
        <r>
          <rPr>
            <sz val="10"/>
            <color indexed="81"/>
            <rFont val="Arial"/>
            <family val="2"/>
          </rPr>
          <t>=SUMSQ(D8:D13)</t>
        </r>
      </text>
    </comment>
  </commentList>
</comments>
</file>

<file path=xl/sharedStrings.xml><?xml version="1.0" encoding="utf-8"?>
<sst xmlns="http://schemas.openxmlformats.org/spreadsheetml/2006/main" count="49" uniqueCount="42">
  <si>
    <t>℃</t>
    <phoneticPr fontId="2"/>
  </si>
  <si>
    <t>Antoine定数</t>
    <rPh sb="7" eb="9">
      <t>テイスウ</t>
    </rPh>
    <phoneticPr fontId="2"/>
  </si>
  <si>
    <t>o</t>
    <phoneticPr fontId="2"/>
  </si>
  <si>
    <t>kPa</t>
    <phoneticPr fontId="2"/>
  </si>
  <si>
    <t>ln p[Pa]=A-B/(C+T[K])化工便覧</t>
    <rPh sb="21" eb="23">
      <t>カコウ</t>
    </rPh>
    <rPh sb="23" eb="25">
      <t>ビンラン</t>
    </rPh>
    <phoneticPr fontId="2"/>
  </si>
  <si>
    <t>m</t>
    <phoneticPr fontId="2"/>
  </si>
  <si>
    <t>ベンゼン</t>
    <phoneticPr fontId="2"/>
  </si>
  <si>
    <t>p</t>
    <phoneticPr fontId="2"/>
  </si>
  <si>
    <t>トルエン</t>
    <phoneticPr fontId="2"/>
  </si>
  <si>
    <t>p-キシレン</t>
    <phoneticPr fontId="2"/>
  </si>
  <si>
    <t>未知数</t>
    <rPh sb="0" eb="3">
      <t>ミチスウ</t>
    </rPh>
    <phoneticPr fontId="2"/>
  </si>
  <si>
    <t>y1</t>
    <phoneticPr fontId="2"/>
  </si>
  <si>
    <t>y2</t>
    <phoneticPr fontId="2"/>
  </si>
  <si>
    <t>y3</t>
    <phoneticPr fontId="2"/>
  </si>
  <si>
    <t>x1</t>
    <phoneticPr fontId="2"/>
  </si>
  <si>
    <t>x2</t>
    <phoneticPr fontId="2"/>
  </si>
  <si>
    <t>x3</t>
    <phoneticPr fontId="2"/>
  </si>
  <si>
    <t>V</t>
    <phoneticPr fontId="2"/>
  </si>
  <si>
    <t>L</t>
    <phoneticPr fontId="2"/>
  </si>
  <si>
    <t>化学工学便覧　５版(1998)</t>
    <rPh sb="0" eb="2">
      <t>カガク</t>
    </rPh>
    <rPh sb="2" eb="4">
      <t>コウガク</t>
    </rPh>
    <rPh sb="4" eb="6">
      <t>ビンラン</t>
    </rPh>
    <rPh sb="8" eb="9">
      <t>ハン</t>
    </rPh>
    <phoneticPr fontId="2"/>
  </si>
  <si>
    <t>mol/s</t>
    <phoneticPr fontId="2"/>
  </si>
  <si>
    <t>P1*=</t>
    <phoneticPr fontId="2"/>
  </si>
  <si>
    <t>P2*=</t>
    <phoneticPr fontId="2"/>
  </si>
  <si>
    <t>P3*=</t>
    <phoneticPr fontId="2"/>
  </si>
  <si>
    <t>kPa</t>
    <phoneticPr fontId="2"/>
  </si>
  <si>
    <t>式(1)</t>
    <rPh sb="0" eb="1">
      <t>シキ</t>
    </rPh>
    <phoneticPr fontId="2"/>
  </si>
  <si>
    <t>式(2)</t>
    <phoneticPr fontId="2"/>
  </si>
  <si>
    <t>式(3)</t>
    <phoneticPr fontId="2"/>
  </si>
  <si>
    <t>式(4)</t>
    <phoneticPr fontId="2"/>
  </si>
  <si>
    <t>式(5)</t>
    <phoneticPr fontId="2"/>
  </si>
  <si>
    <t>式(6)</t>
    <phoneticPr fontId="2"/>
  </si>
  <si>
    <t>T=</t>
    <phoneticPr fontId="2"/>
  </si>
  <si>
    <t>全圧P=</t>
    <rPh sb="0" eb="2">
      <t>ゼンアツ</t>
    </rPh>
    <phoneticPr fontId="2"/>
  </si>
  <si>
    <t>F1=</t>
    <phoneticPr fontId="2"/>
  </si>
  <si>
    <t>F2=</t>
    <phoneticPr fontId="2"/>
  </si>
  <si>
    <t>F3=</t>
    <phoneticPr fontId="2"/>
  </si>
  <si>
    <t>Benzene D1=</t>
    <phoneticPr fontId="2"/>
  </si>
  <si>
    <t>Toluene D2=</t>
    <phoneticPr fontId="2"/>
  </si>
  <si>
    <t xml:space="preserve"> Xylene D3=</t>
    <phoneticPr fontId="2"/>
  </si>
  <si>
    <t xml:space="preserve"> Benzene W1=</t>
    <phoneticPr fontId="2"/>
  </si>
  <si>
    <t>Toluene W2=</t>
    <phoneticPr fontId="2"/>
  </si>
  <si>
    <t xml:space="preserve"> Xylene W3=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</si>
</sst>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0_ "/>
    <numFmt numFmtId="178" formatCode="0.0_ "/>
  </numFmts>
  <fonts count="5" x14ac:knownFonts="1"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>
      <alignment vertical="center"/>
    </xf>
    <xf numFmtId="177" fontId="3" fillId="0" borderId="0" xfId="1" applyNumberFormat="1" applyFont="1" applyBorder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178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177" fontId="3" fillId="0" borderId="0" xfId="1" applyNumberFormat="1" applyFo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quotePrefix="1" applyFont="1" applyAlignment="1">
      <alignment horizontal="left" vertical="center"/>
    </xf>
  </cellXfs>
  <cellStyles count="2">
    <cellStyle name="標準" xfId="0" builtinId="0"/>
    <cellStyle name="標準_2成分系気液平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tabSelected="1" zoomScale="112" zoomScaleNormal="112" workbookViewId="0">
      <selection activeCell="F20" sqref="F20"/>
    </sheetView>
  </sheetViews>
  <sheetFormatPr defaultColWidth="12" defaultRowHeight="12" x14ac:dyDescent="0.15"/>
  <cols>
    <col min="1" max="1" width="16" style="4" customWidth="1"/>
    <col min="2" max="3" width="9" style="4" customWidth="1"/>
    <col min="4" max="4" width="11.875" style="4" customWidth="1"/>
    <col min="5" max="5" width="7.375" style="4" customWidth="1"/>
    <col min="6" max="6" width="12.75" style="4" customWidth="1"/>
    <col min="7" max="7" width="9.75" style="4" customWidth="1"/>
    <col min="8" max="8" width="10.375" style="4" customWidth="1"/>
    <col min="9" max="9" width="8.25" style="4" customWidth="1"/>
    <col min="10" max="16384" width="12" style="4"/>
  </cols>
  <sheetData>
    <row r="1" spans="1:20" x14ac:dyDescent="0.15">
      <c r="A1" s="1" t="s">
        <v>31</v>
      </c>
      <c r="B1" s="2">
        <v>120</v>
      </c>
      <c r="C1" s="3" t="s">
        <v>0</v>
      </c>
      <c r="D1" s="2"/>
      <c r="E1" s="2"/>
      <c r="F1" s="4" t="s">
        <v>1</v>
      </c>
      <c r="Q1" s="4" t="s">
        <v>2</v>
      </c>
      <c r="R1" s="4">
        <v>21.008400000000002</v>
      </c>
      <c r="S1" s="4">
        <v>3395.57</v>
      </c>
      <c r="T1" s="4">
        <v>-59.46</v>
      </c>
    </row>
    <row r="2" spans="1:20" x14ac:dyDescent="0.15">
      <c r="A2" s="1" t="s">
        <v>32</v>
      </c>
      <c r="B2" s="2">
        <v>150</v>
      </c>
      <c r="C2" s="2" t="s">
        <v>3</v>
      </c>
      <c r="D2" s="2"/>
      <c r="E2" s="2"/>
      <c r="G2" s="4" t="s">
        <v>4</v>
      </c>
      <c r="Q2" s="4" t="s">
        <v>5</v>
      </c>
      <c r="R2" s="4">
        <v>21.0318</v>
      </c>
      <c r="S2" s="4">
        <v>3366.99</v>
      </c>
      <c r="T2" s="4">
        <v>-58.04</v>
      </c>
    </row>
    <row r="3" spans="1:20" x14ac:dyDescent="0.15">
      <c r="A3" s="5" t="s">
        <v>33</v>
      </c>
      <c r="B3" s="4">
        <v>40</v>
      </c>
      <c r="C3" s="5" t="s">
        <v>21</v>
      </c>
      <c r="D3" s="6">
        <f>0.001*EXP(G3-H3/(I3+($B$1+273.2)))</f>
        <v>300.23254171365221</v>
      </c>
      <c r="E3" s="4" t="s">
        <v>24</v>
      </c>
      <c r="F3" s="4" t="s">
        <v>6</v>
      </c>
      <c r="G3" s="4">
        <v>20.793600000000001</v>
      </c>
      <c r="H3" s="4">
        <v>2788.51</v>
      </c>
      <c r="I3" s="4">
        <v>-52.36</v>
      </c>
      <c r="Q3" s="4" t="s">
        <v>7</v>
      </c>
      <c r="R3" s="4">
        <v>20.989100000000001</v>
      </c>
      <c r="S3" s="4">
        <v>3346.65</v>
      </c>
      <c r="T3" s="4">
        <v>-57.84</v>
      </c>
    </row>
    <row r="4" spans="1:20" x14ac:dyDescent="0.15">
      <c r="A4" s="5" t="s">
        <v>34</v>
      </c>
      <c r="B4" s="4">
        <v>40</v>
      </c>
      <c r="C4" s="5" t="s">
        <v>22</v>
      </c>
      <c r="D4" s="6">
        <f>0.001*EXP(G4-H4/(I4+($B$1+273.2)))</f>
        <v>131.46305629598896</v>
      </c>
      <c r="E4" s="4" t="s">
        <v>24</v>
      </c>
      <c r="F4" s="4" t="s">
        <v>8</v>
      </c>
      <c r="G4" s="4">
        <v>20.906500000000001</v>
      </c>
      <c r="H4" s="4">
        <v>3096.52</v>
      </c>
      <c r="I4" s="4">
        <v>-53.67</v>
      </c>
    </row>
    <row r="5" spans="1:20" x14ac:dyDescent="0.15">
      <c r="A5" s="5" t="s">
        <v>35</v>
      </c>
      <c r="B5" s="4">
        <v>20</v>
      </c>
      <c r="C5" s="5" t="s">
        <v>23</v>
      </c>
      <c r="D5" s="6">
        <f>0.001*EXP(G5-H5/(I5+($B$1+273.2)))</f>
        <v>60.46524390857617</v>
      </c>
      <c r="E5" s="4" t="s">
        <v>24</v>
      </c>
      <c r="F5" s="4" t="s">
        <v>9</v>
      </c>
      <c r="G5" s="4">
        <v>20.989100000000001</v>
      </c>
      <c r="H5" s="4">
        <v>3346.65</v>
      </c>
      <c r="I5" s="4">
        <v>-57.84</v>
      </c>
    </row>
    <row r="7" spans="1:20" x14ac:dyDescent="0.15">
      <c r="A7" s="4" t="s">
        <v>10</v>
      </c>
    </row>
    <row r="8" spans="1:20" x14ac:dyDescent="0.15">
      <c r="A8" s="5" t="s">
        <v>36</v>
      </c>
      <c r="B8" s="6">
        <v>30.78056458273549</v>
      </c>
      <c r="C8" s="4" t="s">
        <v>20</v>
      </c>
      <c r="D8" s="4">
        <f>B8+B11-B3</f>
        <v>5.3760360543719798E-5</v>
      </c>
      <c r="E8" s="9" t="s">
        <v>25</v>
      </c>
      <c r="F8" s="5" t="s">
        <v>11</v>
      </c>
      <c r="G8" s="7">
        <f>B8/$G$14</f>
        <v>0.49176047152975988</v>
      </c>
    </row>
    <row r="9" spans="1:20" x14ac:dyDescent="0.15">
      <c r="A9" s="5" t="s">
        <v>37</v>
      </c>
      <c r="B9" s="6">
        <v>23.770815111379381</v>
      </c>
      <c r="C9" s="4" t="s">
        <v>20</v>
      </c>
      <c r="D9" s="4">
        <f>B9+B12-B4</f>
        <v>-4.2075957082943205E-5</v>
      </c>
      <c r="E9" s="10" t="s">
        <v>26</v>
      </c>
      <c r="F9" s="5" t="s">
        <v>12</v>
      </c>
      <c r="G9" s="7">
        <f>B9/$G$14</f>
        <v>0.37977039753114911</v>
      </c>
    </row>
    <row r="10" spans="1:20" x14ac:dyDescent="0.15">
      <c r="A10" s="5" t="s">
        <v>38</v>
      </c>
      <c r="B10" s="6">
        <v>8.0412164268865816</v>
      </c>
      <c r="C10" s="4" t="s">
        <v>20</v>
      </c>
      <c r="D10" s="4">
        <f>B10+B13-B5</f>
        <v>-1.4015492720176326E-4</v>
      </c>
      <c r="E10" s="10" t="s">
        <v>27</v>
      </c>
      <c r="F10" s="5" t="s">
        <v>13</v>
      </c>
      <c r="G10" s="7">
        <f>B10/$G$14</f>
        <v>0.12846913093909113</v>
      </c>
    </row>
    <row r="11" spans="1:20" x14ac:dyDescent="0.15">
      <c r="A11" s="5" t="s">
        <v>39</v>
      </c>
      <c r="B11" s="6">
        <v>9.2194891776250572</v>
      </c>
      <c r="C11" s="4" t="s">
        <v>20</v>
      </c>
      <c r="D11" s="4">
        <f>(D3/B2)*(B11/(B11+B12+B13))-B8/(B8+B9+B10)</f>
        <v>1.5465369553288033E-3</v>
      </c>
      <c r="E11" s="10" t="s">
        <v>28</v>
      </c>
      <c r="F11" s="5" t="s">
        <v>14</v>
      </c>
      <c r="G11" s="7">
        <f>B11/$G$15</f>
        <v>0.24646246156533322</v>
      </c>
    </row>
    <row r="12" spans="1:20" x14ac:dyDescent="0.15">
      <c r="A12" s="5" t="s">
        <v>40</v>
      </c>
      <c r="B12" s="6">
        <v>16.229142812663536</v>
      </c>
      <c r="C12" s="4" t="s">
        <v>20</v>
      </c>
      <c r="D12" s="4">
        <f>(D4/B2)*(B12/(B11+B12+B13))-B9/(B8+B9+B10)</f>
        <v>4.6449740472898071E-4</v>
      </c>
      <c r="E12" s="10" t="s">
        <v>29</v>
      </c>
      <c r="F12" s="5" t="s">
        <v>15</v>
      </c>
      <c r="G12" s="7">
        <f>B12/$G$15</f>
        <v>0.43384990313907601</v>
      </c>
    </row>
    <row r="13" spans="1:20" x14ac:dyDescent="0.15">
      <c r="A13" s="5" t="s">
        <v>41</v>
      </c>
      <c r="B13" s="6">
        <v>11.958643418186215</v>
      </c>
      <c r="C13" s="4" t="s">
        <v>20</v>
      </c>
      <c r="D13" s="4">
        <f>(D5/B2)*(B13/(B11+B12+B13))-B10/(B8+B9+B10)</f>
        <v>3.9747467893447297E-4</v>
      </c>
      <c r="E13" s="10" t="s">
        <v>30</v>
      </c>
      <c r="F13" s="5" t="s">
        <v>16</v>
      </c>
      <c r="G13" s="7">
        <f>B13/$G$15</f>
        <v>0.31968763529559074</v>
      </c>
    </row>
    <row r="14" spans="1:20" x14ac:dyDescent="0.15">
      <c r="B14" s="8"/>
      <c r="D14" s="4">
        <f>SUMSQ(D8:D13)</f>
        <v>2.7898244797408738E-6</v>
      </c>
      <c r="F14" s="5" t="s">
        <v>17</v>
      </c>
      <c r="G14" s="6">
        <f>B8+B9+B10</f>
        <v>62.592596121001449</v>
      </c>
    </row>
    <row r="15" spans="1:20" x14ac:dyDescent="0.15">
      <c r="F15" s="5" t="s">
        <v>18</v>
      </c>
      <c r="G15" s="6">
        <f>B11+B12+B13</f>
        <v>37.40727540847481</v>
      </c>
    </row>
    <row r="19" spans="1:1" x14ac:dyDescent="0.15">
      <c r="A19" s="4" t="s">
        <v>19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例題11b３成分系フラッシュ蒸留</vt:lpstr>
    </vt:vector>
  </TitlesOfParts>
  <Company>Tokyo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 akira</dc:creator>
  <cp:lastModifiedBy>Windows User</cp:lastModifiedBy>
  <dcterms:created xsi:type="dcterms:W3CDTF">2012-12-29T07:38:01Z</dcterms:created>
  <dcterms:modified xsi:type="dcterms:W3CDTF">2018-08-31T03:35:24Z</dcterms:modified>
</cp:coreProperties>
</file>