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olab200\Desktop\"/>
    </mc:Choice>
  </mc:AlternateContent>
  <bookViews>
    <workbookView xWindow="588" yWindow="252" windowWidth="18672" windowHeight="5796"/>
  </bookViews>
  <sheets>
    <sheet name="例題4 反応温度の反応熱" sheetId="3" r:id="rId1"/>
  </sheets>
  <calcPr calcId="162913"/>
</workbook>
</file>

<file path=xl/calcChain.xml><?xml version="1.0" encoding="utf-8"?>
<calcChain xmlns="http://schemas.openxmlformats.org/spreadsheetml/2006/main">
  <c r="D5" i="3" l="1"/>
  <c r="D6" i="3"/>
  <c r="C5" i="3"/>
  <c r="M5" i="3" s="1"/>
  <c r="I4" i="3"/>
  <c r="K4" i="3"/>
  <c r="M4" i="3"/>
  <c r="B31" i="3"/>
  <c r="I5" i="3"/>
  <c r="K5" i="3" s="1"/>
  <c r="D7" i="3"/>
  <c r="C7" i="3" l="1"/>
  <c r="M7" i="3" s="1"/>
  <c r="C6" i="3"/>
  <c r="M6" i="3" l="1"/>
  <c r="I6" i="3"/>
  <c r="K6" i="3" s="1"/>
  <c r="I7" i="3"/>
  <c r="K7" i="3" s="1"/>
  <c r="K8" i="3" l="1"/>
</calcChain>
</file>

<file path=xl/comments1.xml><?xml version="1.0" encoding="utf-8"?>
<comments xmlns="http://schemas.openxmlformats.org/spreadsheetml/2006/main">
  <authors>
    <author>Itolab11</author>
  </authors>
  <commentList>
    <comment ref="K8" authorId="0" shapeId="0">
      <text>
        <r>
          <rPr>
            <sz val="11"/>
            <color indexed="81"/>
            <rFont val="ＭＳ Ｐゴシック"/>
            <family val="3"/>
            <charset val="128"/>
          </rPr>
          <t>=SUM(K4:K7)</t>
        </r>
      </text>
    </comment>
  </commentList>
</comments>
</file>

<file path=xl/sharedStrings.xml><?xml version="1.0" encoding="utf-8"?>
<sst xmlns="http://schemas.openxmlformats.org/spreadsheetml/2006/main" count="28" uniqueCount="27">
  <si>
    <t>T1～T2間の平均熱容量</t>
    <rPh sb="5" eb="6">
      <t>カン</t>
    </rPh>
    <rPh sb="7" eb="9">
      <t>ヘイキン</t>
    </rPh>
    <rPh sb="9" eb="12">
      <t>ネツヨウリョウ</t>
    </rPh>
    <phoneticPr fontId="1"/>
  </si>
  <si>
    <t>T1</t>
    <phoneticPr fontId="1"/>
  </si>
  <si>
    <t>T2</t>
    <phoneticPr fontId="1"/>
  </si>
  <si>
    <t>Cpm(T1-T2)</t>
    <phoneticPr fontId="1"/>
  </si>
  <si>
    <t>n</t>
    <phoneticPr fontId="1"/>
  </si>
  <si>
    <t>[℃]</t>
    <phoneticPr fontId="1"/>
  </si>
  <si>
    <t>[J/(mol-K)]</t>
    <phoneticPr fontId="1"/>
  </si>
  <si>
    <t>a</t>
  </si>
  <si>
    <t>∫Cpdt</t>
    <phoneticPr fontId="1"/>
  </si>
  <si>
    <t>水蒸気</t>
    <rPh sb="0" eb="3">
      <t>スイジョウキ</t>
    </rPh>
    <phoneticPr fontId="1"/>
  </si>
  <si>
    <t xml:space="preserve">b </t>
    <phoneticPr fontId="1"/>
  </si>
  <si>
    <t xml:space="preserve">c </t>
    <phoneticPr fontId="1"/>
  </si>
  <si>
    <t>d</t>
    <phoneticPr fontId="1"/>
  </si>
  <si>
    <t>[J/mol]</t>
    <phoneticPr fontId="1"/>
  </si>
  <si>
    <t>[mol]</t>
    <phoneticPr fontId="1"/>
  </si>
  <si>
    <t>[kJ]</t>
    <phoneticPr fontId="1"/>
  </si>
  <si>
    <r>
      <t>H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1"/>
  </si>
  <si>
    <r>
      <t>ΔH^</t>
    </r>
    <r>
      <rPr>
        <sz val="11"/>
        <rFont val="ＭＳ Ｐゴシック"/>
        <family val="3"/>
        <charset val="128"/>
      </rPr>
      <t>=</t>
    </r>
    <phoneticPr fontId="1"/>
  </si>
  <si>
    <t>Cp=a+bT+cT^2+dT^3 ( Cp[J/(mol-K)] T in [K] )</t>
    <phoneticPr fontId="1"/>
  </si>
  <si>
    <t>水素</t>
    <rPh sb="0" eb="2">
      <t>スイソ</t>
    </rPh>
    <phoneticPr fontId="1"/>
  </si>
  <si>
    <r>
      <t>H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</si>
  <si>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t>メタン</t>
    <phoneticPr fontId="1"/>
  </si>
  <si>
    <r>
      <t>CH</t>
    </r>
    <r>
      <rPr>
        <vertAlign val="subscript"/>
        <sz val="11"/>
        <rFont val="ＭＳ Ｐゴシック"/>
        <family val="3"/>
        <charset val="128"/>
      </rPr>
      <t>4</t>
    </r>
    <phoneticPr fontId="1"/>
  </si>
  <si>
    <t>一酸化炭素</t>
    <rPh sb="0" eb="3">
      <t>イッサンカ</t>
    </rPh>
    <rPh sb="3" eb="5">
      <t>タンソ</t>
    </rPh>
    <phoneticPr fontId="1"/>
  </si>
  <si>
    <t>CO</t>
    <phoneticPr fontId="1"/>
  </si>
  <si>
    <t>ΔH=</t>
    <phoneticPr fontId="1"/>
  </si>
  <si>
    <t>nΔH^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</si>
</sst>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_ "/>
    <numFmt numFmtId="178" formatCode="0.00_ "/>
    <numFmt numFmtId="179" formatCode="0.000E+00"/>
  </numFmts>
  <fonts count="6" x14ac:knownFonts="1"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0"/>
      <name val="ｺﾞｼｯｸ"/>
      <family val="3"/>
      <charset val="128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2" fillId="0" borderId="0" xfId="0" applyNumberFormat="1" applyFont="1" applyFill="1" applyBorder="1" applyAlignment="1" applyProtection="1"/>
    <xf numFmtId="179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70186658139811"/>
          <c:y val="3.6186902969417227E-2"/>
          <c:w val="0.76210426742342485"/>
          <c:h val="0.73840849869094438"/>
        </c:manualLayout>
      </c:layout>
      <c:scatterChart>
        <c:scatterStyle val="smoothMarker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'例題4 反応温度の反応熱'!$A$28:$A$29</c:f>
              <c:numCache>
                <c:formatCode>General</c:formatCode>
                <c:ptCount val="2"/>
                <c:pt idx="0">
                  <c:v>1000</c:v>
                </c:pt>
                <c:pt idx="1">
                  <c:v>25</c:v>
                </c:pt>
              </c:numCache>
            </c:numRef>
          </c:xVal>
          <c:yVal>
            <c:numRef>
              <c:f>'例題4 反応温度の反応熱'!$B$28:$B$29</c:f>
              <c:numCache>
                <c:formatCode>General</c:formatCode>
                <c:ptCount val="2"/>
                <c:pt idx="0">
                  <c:v>96.9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A9-433E-84B5-743B2EBAB81D}"/>
            </c:ext>
          </c:extLst>
        </c:ser>
        <c:ser>
          <c:idx val="4"/>
          <c:order val="1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'例題4 反応温度の反応熱'!$A$31:$A$32</c:f>
              <c:numCache>
                <c:formatCode>General</c:formatCode>
                <c:ptCount val="2"/>
                <c:pt idx="0">
                  <c:v>1000</c:v>
                </c:pt>
                <c:pt idx="1">
                  <c:v>25</c:v>
                </c:pt>
              </c:numCache>
            </c:numRef>
          </c:xVal>
          <c:yVal>
            <c:numRef>
              <c:f>'例題4 反応温度の反応熱'!$B$31:$B$32</c:f>
              <c:numCache>
                <c:formatCode>General</c:formatCode>
                <c:ptCount val="2"/>
                <c:pt idx="0">
                  <c:v>323.89999999999998</c:v>
                </c:pt>
                <c:pt idx="1">
                  <c:v>205.9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A9-433E-84B5-743B2EBAB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649584"/>
        <c:axId val="1"/>
      </c:scatterChart>
      <c:valAx>
        <c:axId val="1854649584"/>
        <c:scaling>
          <c:orientation val="minMax"/>
          <c:max val="1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[℃]</a:t>
                </a:r>
              </a:p>
            </c:rich>
          </c:tx>
          <c:layout>
            <c:manualLayout>
              <c:xMode val="edge"/>
              <c:yMode val="edge"/>
              <c:x val="0.48154965309002112"/>
              <c:y val="0.92142319166625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300"/>
        <c:crossBetween val="midCat"/>
        <c:majorUnit val="100"/>
        <c:minorUnit val="5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エンタルピー　H [kJ]</a:t>
                </a:r>
              </a:p>
            </c:rich>
          </c:tx>
          <c:layout>
            <c:manualLayout>
              <c:xMode val="edge"/>
              <c:yMode val="edge"/>
              <c:x val="1.0492883440643892E-3"/>
              <c:y val="0.1494828972210891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854649584"/>
        <c:crossesAt val="-300"/>
        <c:crossBetween val="midCat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246303</xdr:colOff>
      <xdr:row>9</xdr:row>
      <xdr:rowOff>61576</xdr:rowOff>
    </xdr:from>
    <xdr:to>
      <xdr:col>8</xdr:col>
      <xdr:colOff>112087</xdr:colOff>
      <xdr:row>24</xdr:row>
      <xdr:rowOff>80625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0.22985</cdr:x>
      <cdr:y>0.34504</cdr:y>
    </cdr:from>
    <cdr:to>
      <cdr:x>0.22985</cdr:x>
      <cdr:y>0.74846</cdr:y>
    </cdr:to>
    <cdr:sp macro="" textlink="">
      <cdr:nvSpPr>
        <cdr:cNvPr id="409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63724" y="897496"/>
          <a:ext cx="0" cy="10493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0.57385</cdr:x>
      <cdr:y>0.52697</cdr:y>
    </cdr:from>
    <cdr:to>
      <cdr:x>0.76158</cdr:x>
      <cdr:y>0.59758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9242" y="1617028"/>
          <a:ext cx="644223" cy="216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反応物</a:t>
          </a:r>
        </a:p>
      </cdr:txBody>
    </cdr:sp>
  </cdr:relSizeAnchor>
  <cdr:relSizeAnchor xmlns:cdr="http://schemas.openxmlformats.org/drawingml/2006/chartDrawing">
    <cdr:from>
      <cdr:x>0.65103</cdr:x>
      <cdr:y>0.86332</cdr:y>
    </cdr:from>
    <cdr:to>
      <cdr:x>0.97759</cdr:x>
      <cdr:y>0.9569</cdr:y>
    </cdr:to>
    <cdr:sp macro="" textlink="">
      <cdr:nvSpPr>
        <cdr:cNvPr id="40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6448" y="2245615"/>
          <a:ext cx="1227142" cy="243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反応温度1000℃</a:t>
          </a:r>
        </a:p>
      </cdr:txBody>
    </cdr:sp>
  </cdr:relSizeAnchor>
  <cdr:relSizeAnchor xmlns:cdr="http://schemas.openxmlformats.org/drawingml/2006/chartDrawing">
    <cdr:from>
      <cdr:x>0.19322</cdr:x>
      <cdr:y>0.7563</cdr:y>
    </cdr:from>
    <cdr:to>
      <cdr:x>0.21309</cdr:x>
      <cdr:y>0.78211</cdr:y>
    </cdr:to>
    <cdr:sp macro="" textlink="">
      <cdr:nvSpPr>
        <cdr:cNvPr id="40964" name="Oval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094" y="1967227"/>
          <a:ext cx="74667" cy="67135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0.86087</cdr:x>
      <cdr:y>0.07986</cdr:y>
    </cdr:from>
    <cdr:to>
      <cdr:x>0.881</cdr:x>
      <cdr:y>0.10566</cdr:y>
    </cdr:to>
    <cdr:sp macro="" textlink="">
      <cdr:nvSpPr>
        <cdr:cNvPr id="40965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956" y="207731"/>
          <a:ext cx="75645" cy="67110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0.19941</cdr:x>
      <cdr:y>0.34168</cdr:y>
    </cdr:from>
    <cdr:to>
      <cdr:x>0.19941</cdr:x>
      <cdr:y>0.78089</cdr:y>
    </cdr:to>
    <cdr:sp macro="" textlink="">
      <cdr:nvSpPr>
        <cdr:cNvPr id="4096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49343" y="888741"/>
          <a:ext cx="0" cy="11424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0.86157</cdr:x>
      <cdr:y>0.55563</cdr:y>
    </cdr:from>
    <cdr:to>
      <cdr:x>0.88268</cdr:x>
      <cdr:y>0.58144</cdr:y>
    </cdr:to>
    <cdr:sp macro="" textlink="">
      <cdr:nvSpPr>
        <cdr:cNvPr id="40967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7610" y="1445267"/>
          <a:ext cx="79326" cy="67135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0.1894</cdr:x>
      <cdr:y>0.32854</cdr:y>
    </cdr:from>
    <cdr:to>
      <cdr:x>0.20854</cdr:x>
      <cdr:y>0.35387</cdr:y>
    </cdr:to>
    <cdr:sp macro="" textlink="">
      <cdr:nvSpPr>
        <cdr:cNvPr id="40968" name="Oval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716" y="854587"/>
          <a:ext cx="71924" cy="65861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0.13959</cdr:x>
      <cdr:y>0.85818</cdr:y>
    </cdr:from>
    <cdr:to>
      <cdr:x>0.39629</cdr:x>
      <cdr:y>0.94632</cdr:y>
    </cdr:to>
    <cdr:sp macro="" textlink="">
      <cdr:nvSpPr>
        <cdr:cNvPr id="4096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4551" y="2232242"/>
          <a:ext cx="964623" cy="229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約束温度25℃</a:t>
          </a:r>
        </a:p>
      </cdr:txBody>
    </cdr:sp>
  </cdr:relSizeAnchor>
  <cdr:relSizeAnchor xmlns:cdr="http://schemas.openxmlformats.org/drawingml/2006/chartDrawing">
    <cdr:from>
      <cdr:x>0.87189</cdr:x>
      <cdr:y>0.10368</cdr:y>
    </cdr:from>
    <cdr:to>
      <cdr:x>0.878</cdr:x>
      <cdr:y>0.78311</cdr:y>
    </cdr:to>
    <cdr:sp macro="" textlink="">
      <cdr:nvSpPr>
        <cdr:cNvPr id="4097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76371" y="269684"/>
          <a:ext cx="22952" cy="17672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</cdr:x>
      <cdr:y>0.48039</cdr:y>
    </cdr:from>
    <cdr:to>
      <cdr:x>0.38632</cdr:x>
      <cdr:y>0.5934</cdr:y>
    </cdr:to>
    <cdr:sp macro="" textlink="">
      <cdr:nvSpPr>
        <cdr:cNvPr id="40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1869" y="1249555"/>
          <a:ext cx="549834" cy="293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0.72395</cdr:x>
      <cdr:y>0.34973</cdr:y>
    </cdr:from>
    <cdr:to>
      <cdr:x>0.82608</cdr:x>
      <cdr:y>0.46325</cdr:y>
    </cdr:to>
    <cdr:sp macro="" textlink="">
      <cdr:nvSpPr>
        <cdr:cNvPr id="4097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0448" y="909692"/>
          <a:ext cx="383784" cy="295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0.51681</cdr:x>
      <cdr:y>0.23164</cdr:y>
    </cdr:from>
    <cdr:to>
      <cdr:x>0.70382</cdr:x>
      <cdr:y>0.30321</cdr:y>
    </cdr:to>
    <cdr:sp macro="" textlink="">
      <cdr:nvSpPr>
        <cdr:cNvPr id="4097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5582" y="716381"/>
          <a:ext cx="641938" cy="216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生成物</a:t>
          </a:r>
        </a:p>
      </cdr:txBody>
    </cdr:sp>
  </cdr:relSizeAnchor>
  <cdr:relSizeAnchor xmlns:cdr="http://schemas.openxmlformats.org/drawingml/2006/chartDrawing">
    <cdr:from>
      <cdr:x>0.83525</cdr:x>
      <cdr:y>0.11979</cdr:y>
    </cdr:from>
    <cdr:to>
      <cdr:x>0.83525</cdr:x>
      <cdr:y>0.56217</cdr:y>
    </cdr:to>
    <cdr:sp macro="" textlink="">
      <cdr:nvSpPr>
        <cdr:cNvPr id="40974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38693" y="311581"/>
          <a:ext cx="0" cy="11506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0.43938</cdr:x>
      <cdr:y>0.14479</cdr:y>
    </cdr:from>
    <cdr:to>
      <cdr:x>0.43938</cdr:x>
      <cdr:y>0.37243</cdr:y>
    </cdr:to>
    <cdr:sp macro="" textlink="">
      <cdr:nvSpPr>
        <cdr:cNvPr id="40975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71911" y="537537"/>
          <a:ext cx="0" cy="8286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0.43851</cdr:x>
      <cdr:y>0.56884</cdr:y>
    </cdr:from>
    <cdr:to>
      <cdr:x>0.63189</cdr:x>
      <cdr:y>0.66817</cdr:y>
    </cdr:to>
    <cdr:sp macro="" textlink="">
      <cdr:nvSpPr>
        <cdr:cNvPr id="4097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9468" y="1744666"/>
          <a:ext cx="661258" cy="304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0.45052</cdr:x>
      <cdr:y>0.08456</cdr:y>
    </cdr:from>
    <cdr:to>
      <cdr:x>0.54426</cdr:x>
      <cdr:y>0.16564</cdr:y>
    </cdr:to>
    <cdr:sp macro="" textlink="">
      <cdr:nvSpPr>
        <cdr:cNvPr id="4097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8053" y="265269"/>
          <a:ext cx="321396" cy="247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0.42855</cdr:x>
      <cdr:y>0.60878</cdr:y>
    </cdr:from>
    <cdr:to>
      <cdr:x>0.42855</cdr:x>
      <cdr:y>0.78017</cdr:y>
    </cdr:to>
    <cdr:sp macro="" textlink="">
      <cdr:nvSpPr>
        <cdr:cNvPr id="40978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610409" y="1583517"/>
          <a:ext cx="0" cy="4458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zoomScale="99" zoomScaleNormal="99" workbookViewId="0">
      <selection activeCell="E27" sqref="E27"/>
    </sheetView>
  </sheetViews>
  <sheetFormatPr defaultColWidth="9.28515625" defaultRowHeight="13.2" x14ac:dyDescent="0.2"/>
  <cols>
    <col min="1" max="1" width="13.42578125" style="11" customWidth="1"/>
    <col min="2" max="2" width="5" style="11" customWidth="1"/>
    <col min="3" max="3" width="5.7109375" style="11" customWidth="1"/>
    <col min="4" max="4" width="9.140625" style="11" customWidth="1"/>
    <col min="5" max="5" width="7.28515625" style="11" customWidth="1"/>
    <col min="6" max="7" width="13.42578125" style="11" customWidth="1"/>
    <col min="8" max="8" width="13.85546875" style="11" customWidth="1"/>
    <col min="9" max="9" width="9.28515625" style="11"/>
    <col min="10" max="10" width="6" style="11" customWidth="1"/>
    <col min="11" max="11" width="10.42578125" style="11" customWidth="1"/>
    <col min="12" max="16384" width="9.28515625" style="11"/>
  </cols>
  <sheetData>
    <row r="1" spans="1:15" x14ac:dyDescent="0.2">
      <c r="A1" s="1"/>
      <c r="B1" s="1"/>
      <c r="C1" s="1"/>
      <c r="D1" s="4"/>
      <c r="E1" s="1" t="s">
        <v>18</v>
      </c>
      <c r="F1" s="1"/>
      <c r="G1" s="1"/>
      <c r="H1" s="1"/>
      <c r="I1" s="3" t="s">
        <v>17</v>
      </c>
      <c r="J1" s="1"/>
      <c r="K1" s="1" t="s">
        <v>25</v>
      </c>
      <c r="L1" s="1"/>
      <c r="M1" s="1" t="s">
        <v>0</v>
      </c>
      <c r="N1" s="1"/>
      <c r="O1" s="1"/>
    </row>
    <row r="2" spans="1:15" x14ac:dyDescent="0.2">
      <c r="A2" s="1"/>
      <c r="B2" s="1"/>
      <c r="C2" s="1" t="s">
        <v>1</v>
      </c>
      <c r="D2" s="4" t="s">
        <v>2</v>
      </c>
      <c r="E2" s="1"/>
      <c r="F2" s="1"/>
      <c r="G2" s="1"/>
      <c r="H2" s="1"/>
      <c r="I2" s="3" t="s">
        <v>8</v>
      </c>
      <c r="J2" s="1" t="s">
        <v>4</v>
      </c>
      <c r="K2" s="1" t="s">
        <v>26</v>
      </c>
      <c r="L2" s="1"/>
      <c r="M2" s="1" t="s">
        <v>3</v>
      </c>
      <c r="N2" s="1"/>
      <c r="O2" s="1"/>
    </row>
    <row r="3" spans="1:15" ht="13.8" thickBot="1" x14ac:dyDescent="0.25">
      <c r="A3" s="1"/>
      <c r="B3" s="1"/>
      <c r="C3" s="4" t="s">
        <v>5</v>
      </c>
      <c r="D3" s="4" t="s">
        <v>5</v>
      </c>
      <c r="E3" s="1" t="s">
        <v>7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/>
      <c r="M3" s="1" t="s">
        <v>6</v>
      </c>
      <c r="N3" s="1"/>
      <c r="O3" s="1"/>
    </row>
    <row r="4" spans="1:15" ht="16.2" thickBot="1" x14ac:dyDescent="0.25">
      <c r="A4" s="1" t="s">
        <v>21</v>
      </c>
      <c r="B4" s="1" t="s">
        <v>22</v>
      </c>
      <c r="C4" s="8">
        <v>25</v>
      </c>
      <c r="D4" s="9">
        <v>1000</v>
      </c>
      <c r="E4" s="5">
        <v>19.251826000000001</v>
      </c>
      <c r="F4" s="6">
        <v>5.2128150000000005E-2</v>
      </c>
      <c r="G4" s="6">
        <v>1.1974819999999999E-5</v>
      </c>
      <c r="H4" s="6">
        <v>-1.1317460999999999E-8</v>
      </c>
      <c r="I4" s="3">
        <f>(E4*((D4+273)-(C4+273))+(F4/2)*((D4+273)^2-(C4+273)^2)+(G4/3)*((D4+273)^3-(C4+273)^3)+(H4/4)*((D4+273)^4-(C4+273)^4))</f>
        <v>59414.388586517518</v>
      </c>
      <c r="J4" s="8">
        <v>-1</v>
      </c>
      <c r="K4" s="2">
        <f>I4*J4*0.001</f>
        <v>-59.414388586517518</v>
      </c>
      <c r="L4" s="1"/>
      <c r="M4" s="5">
        <f>(1/((D4+273)-(C4+273)))*(E4*((D4+273)-(C4+273))+(F4/2)*((D4+273)^2-(C4+273)^2)+(G4/3)*((D4+273)^3-(C4+273)^3)+(H4/4)*((D4+273)^4-(C4+273)^4))</f>
        <v>60.937834447710273</v>
      </c>
      <c r="N4" s="1"/>
      <c r="O4" s="1"/>
    </row>
    <row r="5" spans="1:15" ht="16.2" thickBot="1" x14ac:dyDescent="0.25">
      <c r="A5" s="1" t="s">
        <v>9</v>
      </c>
      <c r="B5" s="1" t="s">
        <v>16</v>
      </c>
      <c r="C5" s="7">
        <f>C4</f>
        <v>25</v>
      </c>
      <c r="D5" s="10">
        <f>D4</f>
        <v>1000</v>
      </c>
      <c r="E5" s="5">
        <v>29.73</v>
      </c>
      <c r="F5" s="6">
        <v>1.0200000000000001E-2</v>
      </c>
      <c r="G5" s="6">
        <v>2.4389999999999999E-6</v>
      </c>
      <c r="H5" s="6">
        <v>-1.181E-9</v>
      </c>
      <c r="I5" s="3">
        <f>(E5*((D5+273)-(C5+273))+(F5/2)*((D5+273)^2-(C5+273)^2)+(G5/3)*((D5+273)^3-(C5+273)^3)+(H5/4)*((D5+273)^4-(C5+273)^4))</f>
        <v>37681.165624322275</v>
      </c>
      <c r="J5" s="8">
        <v>-1</v>
      </c>
      <c r="K5" s="2">
        <f>I5*J5*0.001</f>
        <v>-37.681165624322276</v>
      </c>
      <c r="L5" s="1"/>
      <c r="M5" s="5">
        <f>(1/((D5+273)-(C5+273)))*(E5*((D5+273)-(C5+273))+(F5/2)*((D5+273)^2-(C5+273)^2)+(G5/3)*((D5+273)^3-(C5+273)^3)+(H5/4)*((D5+273)^4-(C5+273)^4))</f>
        <v>38.647349358279257</v>
      </c>
      <c r="N5" s="1"/>
      <c r="O5" s="1"/>
    </row>
    <row r="6" spans="1:15" ht="13.8" thickBot="1" x14ac:dyDescent="0.25">
      <c r="A6" s="1" t="s">
        <v>23</v>
      </c>
      <c r="B6" s="1" t="s">
        <v>24</v>
      </c>
      <c r="C6" s="7">
        <f>$C$5</f>
        <v>25</v>
      </c>
      <c r="D6" s="10">
        <f>$D$5</f>
        <v>1000</v>
      </c>
      <c r="E6" s="5">
        <v>30.870751000000002</v>
      </c>
      <c r="F6" s="6">
        <v>-1.285409E-2</v>
      </c>
      <c r="G6" s="6">
        <v>2.7893794000000001E-5</v>
      </c>
      <c r="H6" s="6">
        <v>-1.2715919000000002E-8</v>
      </c>
      <c r="I6" s="3">
        <f>(E6*((D6+273)-(C6+273))+(F6/2)*((D6+273)^2-(C6+273)^2)+(G6/3)*((D6+273)^3-(C6+273)^3)+(H6/4)*((D6+273)^4-(C6+273)^4))</f>
        <v>30866.179240467092</v>
      </c>
      <c r="J6" s="8">
        <v>1</v>
      </c>
      <c r="K6" s="2">
        <f>I6*J6*0.001</f>
        <v>30.866179240467094</v>
      </c>
      <c r="L6" s="1"/>
      <c r="M6" s="5">
        <f>(1/((D6+273)-(C6+273)))*(E6*((D6+273)-(C6+273))+(F6/2)*((D6+273)^2-(C6+273)^2)+(G6/3)*((D6+273)^3-(C6+273)^3)+(H6/4)*((D6+273)^4-(C6+273)^4))</f>
        <v>31.657619733812403</v>
      </c>
      <c r="N6" s="1"/>
      <c r="O6" s="1"/>
    </row>
    <row r="7" spans="1:15" ht="16.2" thickBot="1" x14ac:dyDescent="0.25">
      <c r="A7" s="1" t="s">
        <v>19</v>
      </c>
      <c r="B7" s="1" t="s">
        <v>20</v>
      </c>
      <c r="C7" s="7">
        <f>$C$5</f>
        <v>25</v>
      </c>
      <c r="D7" s="10">
        <f>$D$5</f>
        <v>1000</v>
      </c>
      <c r="E7" s="5">
        <v>27.144321000000001</v>
      </c>
      <c r="F7" s="6">
        <v>9.2742050000000006E-3</v>
      </c>
      <c r="G7" s="6">
        <v>-1.3808726000000002E-5</v>
      </c>
      <c r="H7" s="6">
        <v>7.6454620000000017E-9</v>
      </c>
      <c r="I7" s="3">
        <f>(E7*((D7+273)-(C7+273))+(F7/2)*((D7+273)^2-(C7+273)^2)+(G7/3)*((D7+273)^3-(C7+273)^3)+(H7/4)*((D7+273)^4-(C7+273)^4))</f>
        <v>29199.185036172712</v>
      </c>
      <c r="J7" s="8">
        <v>3</v>
      </c>
      <c r="K7" s="2">
        <f>I7*J7*0.001</f>
        <v>87.597555108518137</v>
      </c>
      <c r="L7" s="1"/>
      <c r="M7" s="5">
        <f>(1/((D7+273)-(C7+273)))*(E7*((D7+273)-(C7+273))+(F7/2)*((D7+273)^2-(C7+273)^2)+(G7/3)*((D7+273)^3-(C7+273)^3)+(H7/4)*((D7+273)^4-(C7+273)^4))</f>
        <v>29.947882088382269</v>
      </c>
      <c r="N7" s="1"/>
      <c r="O7" s="1"/>
    </row>
    <row r="8" spans="1:15" ht="18" customHeight="1" x14ac:dyDescent="0.2">
      <c r="A8" s="1"/>
      <c r="B8" s="1"/>
      <c r="C8" s="1"/>
      <c r="D8" s="1"/>
      <c r="E8" s="5"/>
      <c r="F8" s="6"/>
      <c r="G8" s="6"/>
      <c r="H8" s="6"/>
      <c r="I8" s="1"/>
      <c r="J8" s="1"/>
      <c r="K8" s="2">
        <f>SUM(K4:K7)</f>
        <v>21.368180138145433</v>
      </c>
      <c r="L8" s="1"/>
      <c r="M8" s="1"/>
      <c r="N8" s="1"/>
      <c r="O8" s="1"/>
    </row>
    <row r="28" spans="1:2" x14ac:dyDescent="0.2">
      <c r="A28" s="11">
        <v>1000</v>
      </c>
      <c r="B28" s="11">
        <v>96.9</v>
      </c>
    </row>
    <row r="29" spans="1:2" x14ac:dyDescent="0.2">
      <c r="A29" s="11">
        <v>25</v>
      </c>
      <c r="B29" s="11">
        <v>0</v>
      </c>
    </row>
    <row r="31" spans="1:2" x14ac:dyDescent="0.2">
      <c r="A31" s="11">
        <v>1000</v>
      </c>
      <c r="B31" s="11">
        <f>B32+118</f>
        <v>323.89999999999998</v>
      </c>
    </row>
    <row r="32" spans="1:2" x14ac:dyDescent="0.2">
      <c r="A32" s="11">
        <v>25</v>
      </c>
      <c r="B32" s="11">
        <v>205.9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例題4 反応温度の反応熱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2004-01-25T12:50:10Z</dcterms:created>
  <dcterms:modified xsi:type="dcterms:W3CDTF">2018-09-23T09:30:26Z</dcterms:modified>
</cp:coreProperties>
</file>