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tolab200\Dropbox\2017\COCOChemSepで学ぶ化学工学\fsd&amp;xls\"/>
    </mc:Choice>
  </mc:AlternateContent>
  <bookViews>
    <workbookView xWindow="0" yWindow="264" windowWidth="15060" windowHeight="8784" activeTab="2"/>
  </bookViews>
  <sheets>
    <sheet name="蒸留塔４段R=2" sheetId="2" r:id="rId1"/>
    <sheet name="蒸留塔４段R=1" sheetId="5" r:id="rId2"/>
    <sheet name="MeOHWater気液平衡" sheetId="4" r:id="rId3"/>
  </sheets>
  <definedNames>
    <definedName name="solver_adj" localSheetId="1" hidden="1">'蒸留塔４段R=1'!$B$4:$B$8</definedName>
    <definedName name="solver_adj" localSheetId="0" hidden="1">'蒸留塔４段R=2'!$B$4:$B$8</definedName>
    <definedName name="solver_cvg" localSheetId="1" hidden="1">0.0001</definedName>
    <definedName name="solver_cvg" localSheetId="0" hidden="1">0.0001</definedName>
    <definedName name="solver_drv" localSheetId="1" hidden="1">1</definedName>
    <definedName name="solver_drv" localSheetId="0" hidden="1">1</definedName>
    <definedName name="solver_eng" localSheetId="1" hidden="1">1</definedName>
    <definedName name="solver_eng" localSheetId="0" hidden="1">1</definedName>
    <definedName name="solver_est" localSheetId="1" hidden="1">1</definedName>
    <definedName name="solver_est" localSheetId="0" hidden="1">1</definedName>
    <definedName name="solver_itr" localSheetId="1" hidden="1">100</definedName>
    <definedName name="solver_itr" localSheetId="0" hidden="1">100</definedName>
    <definedName name="solver_lin" localSheetId="1" hidden="1">2</definedName>
    <definedName name="solver_lin" localSheetId="0" hidden="1">2</definedName>
    <definedName name="solver_mip" localSheetId="1" hidden="1">2147483647</definedName>
    <definedName name="solver_mip" localSheetId="0" hidden="1">2147483647</definedName>
    <definedName name="solver_mni" localSheetId="1" hidden="1">30</definedName>
    <definedName name="solver_mni" localSheetId="0" hidden="1">30</definedName>
    <definedName name="solver_mrt" localSheetId="1" hidden="1">0.075</definedName>
    <definedName name="solver_mrt" localSheetId="0" hidden="1">0.075</definedName>
    <definedName name="solver_msl" localSheetId="1" hidden="1">2</definedName>
    <definedName name="solver_msl" localSheetId="0" hidden="1">2</definedName>
    <definedName name="solver_neg" localSheetId="1" hidden="1">2</definedName>
    <definedName name="solver_neg" localSheetId="0" hidden="1">2</definedName>
    <definedName name="solver_nod" localSheetId="1" hidden="1">2147483647</definedName>
    <definedName name="solver_nod" localSheetId="0" hidden="1">2147483647</definedName>
    <definedName name="solver_num" localSheetId="1" hidden="1">0</definedName>
    <definedName name="solver_num" localSheetId="0" hidden="1">0</definedName>
    <definedName name="solver_nwt" localSheetId="1" hidden="1">1</definedName>
    <definedName name="solver_nwt" localSheetId="0" hidden="1">1</definedName>
    <definedName name="solver_opt" localSheetId="1" hidden="1">'蒸留塔４段R=1'!$E$9</definedName>
    <definedName name="solver_opt" localSheetId="0" hidden="1">'蒸留塔４段R=2'!$E$9</definedName>
    <definedName name="solver_pre" localSheetId="1" hidden="1">0.000001</definedName>
    <definedName name="solver_pre" localSheetId="0" hidden="1">0.000001</definedName>
    <definedName name="solver_rbv" localSheetId="1" hidden="1">1</definedName>
    <definedName name="solver_rbv" localSheetId="0" hidden="1">1</definedName>
    <definedName name="solver_rlx" localSheetId="1" hidden="1">1</definedName>
    <definedName name="solver_rlx" localSheetId="0" hidden="1">1</definedName>
    <definedName name="solver_rsd" localSheetId="1" hidden="1">0</definedName>
    <definedName name="solver_rsd" localSheetId="0" hidden="1">0</definedName>
    <definedName name="solver_scl" localSheetId="1" hidden="1">2</definedName>
    <definedName name="solver_scl" localSheetId="0" hidden="1">2</definedName>
    <definedName name="solver_sho" localSheetId="1" hidden="1">2</definedName>
    <definedName name="solver_sho" localSheetId="0" hidden="1">2</definedName>
    <definedName name="solver_ssz" localSheetId="1" hidden="1">100</definedName>
    <definedName name="solver_ssz" localSheetId="0" hidden="1">100</definedName>
    <definedName name="solver_tim" localSheetId="1" hidden="1">100</definedName>
    <definedName name="solver_tim" localSheetId="0" hidden="1">100</definedName>
    <definedName name="solver_tol" localSheetId="1" hidden="1">0.05</definedName>
    <definedName name="solver_tol" localSheetId="0" hidden="1">0.05</definedName>
    <definedName name="solver_typ" localSheetId="1" hidden="1">2</definedName>
    <definedName name="solver_typ" localSheetId="0" hidden="1">2</definedName>
    <definedName name="solver_val" localSheetId="1" hidden="1">0</definedName>
    <definedName name="solver_val" localSheetId="0" hidden="1">0</definedName>
    <definedName name="solver_ver" localSheetId="1" hidden="1">3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L19" i="5" l="1"/>
  <c r="K19" i="5"/>
  <c r="L18" i="5"/>
  <c r="K18" i="5"/>
  <c r="L13" i="5"/>
  <c r="L12" i="5"/>
  <c r="K12" i="5"/>
  <c r="K11" i="5"/>
  <c r="K10" i="5"/>
  <c r="K9" i="5"/>
  <c r="K8" i="5"/>
  <c r="E8" i="5"/>
  <c r="C8" i="5"/>
  <c r="D8" i="5" s="1"/>
  <c r="L11" i="5" s="1"/>
  <c r="K7" i="5"/>
  <c r="C7" i="5"/>
  <c r="D7" i="5" s="1"/>
  <c r="L8" i="5" s="1"/>
  <c r="K6" i="5"/>
  <c r="C6" i="5"/>
  <c r="D6" i="5" s="1"/>
  <c r="K5" i="5"/>
  <c r="C5" i="5"/>
  <c r="D5" i="5" s="1"/>
  <c r="L4" i="5"/>
  <c r="K4" i="5"/>
  <c r="K3" i="5"/>
  <c r="E6" i="5" l="1"/>
  <c r="L6" i="5"/>
  <c r="L7" i="5"/>
  <c r="E5" i="5"/>
  <c r="E4" i="5"/>
  <c r="L5" i="5"/>
  <c r="E7" i="5"/>
  <c r="L10" i="5"/>
  <c r="L9" i="5"/>
  <c r="C6" i="2"/>
  <c r="C7" i="2"/>
  <c r="C8" i="2"/>
  <c r="C5" i="2"/>
  <c r="E9" i="5" l="1"/>
  <c r="F5" i="4"/>
  <c r="G5" i="4" s="1"/>
  <c r="F6" i="4"/>
  <c r="F7" i="4"/>
  <c r="F8" i="4"/>
  <c r="F9" i="4"/>
  <c r="G9" i="4" s="1"/>
  <c r="F10" i="4"/>
  <c r="G10" i="4" s="1"/>
  <c r="F11" i="4"/>
  <c r="G11" i="4" s="1"/>
  <c r="F12" i="4"/>
  <c r="G12" i="4" s="1"/>
  <c r="F13" i="4"/>
  <c r="G13" i="4" s="1"/>
  <c r="F14" i="4"/>
  <c r="F4" i="4"/>
  <c r="G4" i="4" s="1"/>
  <c r="G14" i="4"/>
  <c r="E12" i="4"/>
  <c r="E13" i="4"/>
  <c r="E14" i="4"/>
  <c r="E11" i="4"/>
  <c r="E10" i="4"/>
  <c r="E9" i="4"/>
  <c r="G8" i="4"/>
  <c r="E8" i="4"/>
  <c r="G7" i="4"/>
  <c r="E7" i="4"/>
  <c r="G6" i="4"/>
  <c r="E6" i="4"/>
  <c r="E5" i="4"/>
  <c r="E4" i="4"/>
  <c r="L13" i="2" l="1"/>
  <c r="L19" i="2"/>
  <c r="K19" i="2"/>
  <c r="L18" i="2"/>
  <c r="K18" i="2"/>
  <c r="L12" i="2"/>
  <c r="K12" i="2"/>
  <c r="K11" i="2"/>
  <c r="K10" i="2"/>
  <c r="K9" i="2"/>
  <c r="K8" i="2"/>
  <c r="K7" i="2"/>
  <c r="K6" i="2"/>
  <c r="K5" i="2"/>
  <c r="L4" i="2"/>
  <c r="K4" i="2"/>
  <c r="K3" i="2"/>
  <c r="D5" i="2"/>
  <c r="D6" i="2"/>
  <c r="L7" i="2" s="1"/>
  <c r="D7" i="2"/>
  <c r="D8" i="2"/>
  <c r="E8" i="2"/>
  <c r="L11" i="2" l="1"/>
  <c r="L10" i="2"/>
  <c r="E7" i="2"/>
  <c r="E6" i="2"/>
  <c r="L9" i="2"/>
  <c r="L8" i="2"/>
  <c r="E5" i="2"/>
  <c r="L5" i="2"/>
  <c r="E4" i="2"/>
  <c r="L6" i="2"/>
  <c r="E9" i="2" l="1"/>
</calcChain>
</file>

<file path=xl/comments1.xml><?xml version="1.0" encoding="utf-8"?>
<comments xmlns="http://schemas.openxmlformats.org/spreadsheetml/2006/main">
  <authors>
    <author>aito</author>
    <author>itolab200</author>
  </authors>
  <commentList>
    <comment ref="E4" authorId="0" shapeId="0">
      <text>
        <r>
          <rPr>
            <sz val="10"/>
            <color indexed="81"/>
            <rFont val="Arial"/>
            <family val="2"/>
          </rPr>
          <t xml:space="preserve">=B4-D5
</t>
        </r>
      </text>
    </comment>
    <comment ref="C5" authorId="0" shapeId="0">
      <text>
        <r>
          <rPr>
            <sz val="10"/>
            <color indexed="81"/>
            <rFont val="Arial"/>
            <family val="2"/>
          </rPr>
          <t>= -7.9982*B5^3 + 18.112*B5^2 - 15.73*B5 + 7.6029</t>
        </r>
      </text>
    </comment>
    <comment ref="D5" authorId="0" shapeId="0">
      <text>
        <r>
          <rPr>
            <sz val="10"/>
            <color indexed="81"/>
            <rFont val="Arial"/>
            <family val="2"/>
          </rPr>
          <t>=C5*B5/(1+(C5-1)*B5)</t>
        </r>
      </text>
    </comment>
    <comment ref="E5" authorId="0" shapeId="0">
      <text>
        <r>
          <rPr>
            <sz val="10"/>
            <color indexed="81"/>
            <rFont val="Arial"/>
            <family val="2"/>
          </rPr>
          <t>=(B2/(B2+1))*B5+(1/(B2+1))*B4-D6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E6" authorId="1" shapeId="0">
      <text>
        <r>
          <rPr>
            <sz val="10"/>
            <color indexed="81"/>
            <rFont val="Arial"/>
            <family val="2"/>
          </rPr>
          <t>=(B2/(B2+1))*B6+(1/(B2+1))*B4-D7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7" authorId="1" shapeId="0">
      <text>
        <r>
          <rPr>
            <sz val="10"/>
            <color indexed="81"/>
            <rFont val="Arial"/>
            <family val="2"/>
          </rPr>
          <t>=(B2/(B2+1))*B7+(1/(B2+1))*B4-D8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8" authorId="1" shapeId="0">
      <text>
        <r>
          <rPr>
            <sz val="10"/>
            <color indexed="81"/>
            <rFont val="Arial"/>
            <family val="2"/>
          </rPr>
          <t>=(B2/(B2+1))*B8+(1/(B2+1))*B4-B1</t>
        </r>
      </text>
    </comment>
    <comment ref="E9" authorId="0" shapeId="0">
      <text>
        <r>
          <rPr>
            <sz val="10"/>
            <color indexed="81"/>
            <rFont val="Arial"/>
            <family val="2"/>
          </rPr>
          <t xml:space="preserve">=SUMSQ(E4:E8)
</t>
        </r>
      </text>
    </comment>
  </commentList>
</comments>
</file>

<file path=xl/comments2.xml><?xml version="1.0" encoding="utf-8"?>
<comments xmlns="http://schemas.openxmlformats.org/spreadsheetml/2006/main">
  <authors>
    <author>aito</author>
  </authors>
  <commentList>
    <comment ref="E4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=B4-D5
</t>
        </r>
      </text>
    </comment>
    <comment ref="C5" authorId="0" shapeId="0">
      <text>
        <r>
          <rPr>
            <sz val="10"/>
            <color indexed="81"/>
            <rFont val="ＭＳ Ｐゴシック"/>
            <family val="3"/>
            <charset val="128"/>
          </rPr>
          <t>=4.609*B5^2-9.886*B5+7.748
以下コピー</t>
        </r>
      </text>
    </comment>
    <comment ref="D5" authorId="0" shapeId="0">
      <text>
        <r>
          <rPr>
            <sz val="10"/>
            <color indexed="81"/>
            <rFont val="ＭＳ Ｐゴシック"/>
            <family val="3"/>
            <charset val="128"/>
          </rPr>
          <t>=C5*B5/(1+(C5-1)*B5)
以下コピー</t>
        </r>
      </text>
    </comment>
    <comment ref="E5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=(B2/(B2+1))*B5+(1/(B2+1))*B4-D6
以下同様
</t>
        </r>
      </text>
    </comment>
    <comment ref="E9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=SUMSQ(E4:E8)
</t>
        </r>
      </text>
    </comment>
  </commentList>
</comments>
</file>

<file path=xl/sharedStrings.xml><?xml version="1.0" encoding="utf-8"?>
<sst xmlns="http://schemas.openxmlformats.org/spreadsheetml/2006/main" count="51" uniqueCount="34">
  <si>
    <t>グラフ用データ</t>
    <rPh sb="3" eb="4">
      <t>ヨウ</t>
    </rPh>
    <phoneticPr fontId="2"/>
  </si>
  <si>
    <t>zF=</t>
    <phoneticPr fontId="2"/>
  </si>
  <si>
    <t>xD=</t>
    <phoneticPr fontId="2"/>
  </si>
  <si>
    <t>x2=</t>
    <phoneticPr fontId="2"/>
  </si>
  <si>
    <t>x3=</t>
    <phoneticPr fontId="2"/>
  </si>
  <si>
    <t>x4=</t>
    <phoneticPr fontId="2"/>
  </si>
  <si>
    <t>x</t>
    <phoneticPr fontId="2"/>
  </si>
  <si>
    <t>y</t>
    <phoneticPr fontId="2"/>
  </si>
  <si>
    <t xml:space="preserve"> R=</t>
    <phoneticPr fontId="2"/>
  </si>
  <si>
    <t>x5=</t>
    <phoneticPr fontId="2"/>
  </si>
  <si>
    <t>α(xi)</t>
    <phoneticPr fontId="2"/>
  </si>
  <si>
    <t>Eqs.</t>
    <phoneticPr fontId="2"/>
  </si>
  <si>
    <t>yi</t>
    <phoneticPr fontId="2"/>
  </si>
  <si>
    <t>ｘ</t>
  </si>
  <si>
    <t>ｙ</t>
  </si>
  <si>
    <t>α</t>
    <phoneticPr fontId="2"/>
  </si>
  <si>
    <t>相間α</t>
    <rPh sb="0" eb="2">
      <t>ソウカン</t>
    </rPh>
    <phoneticPr fontId="2"/>
  </si>
  <si>
    <t>y</t>
    <phoneticPr fontId="2"/>
  </si>
  <si>
    <t>Experimental data from the compilation by Gmehling, J. and Onken, U. 1977. Vapor-Liquid Equilibrium Data Collection, Dechema, Frankfurt, Germany, vol. 1, p. 60.</t>
  </si>
  <si>
    <t>Temp (oC)</t>
  </si>
  <si>
    <t>x (mole f)</t>
  </si>
  <si>
    <t>y (mole f)</t>
  </si>
  <si>
    <t>DECHEMA/Van Laar</t>
    <phoneticPr fontId="2"/>
  </si>
  <si>
    <t>x</t>
    <phoneticPr fontId="2"/>
  </si>
  <si>
    <t>y</t>
    <phoneticPr fontId="2"/>
  </si>
  <si>
    <t>DECHEMA/Modified UNIFAC</t>
    <phoneticPr fontId="2"/>
  </si>
  <si>
    <t>EOS/Predictive SRK</t>
    <phoneticPr fontId="2"/>
  </si>
  <si>
    <t>ChemSepによる計算値</t>
    <rPh sb="10" eb="13">
      <t>ケイサンチ</t>
    </rPh>
    <phoneticPr fontId="2"/>
  </si>
  <si>
    <t>ChemSep Wilsonによる計算</t>
    <rPh sb="17" eb="19">
      <t>ケイサン</t>
    </rPh>
    <phoneticPr fontId="2"/>
  </si>
  <si>
    <t>(1)</t>
    <phoneticPr fontId="2"/>
  </si>
  <si>
    <t>(2)</t>
    <phoneticPr fontId="2"/>
  </si>
  <si>
    <t>(3)</t>
    <phoneticPr fontId="2"/>
  </si>
  <si>
    <t>(4)</t>
    <phoneticPr fontId="2"/>
  </si>
  <si>
    <t>(5)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</si>
</sst>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_ "/>
    <numFmt numFmtId="177" formatCode="0.00_ "/>
  </numFmts>
  <fonts count="7"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0"/>
      <color indexed="81"/>
      <name val="Arial"/>
      <family val="2"/>
    </font>
    <font>
      <sz val="11"/>
      <name val="游ゴシック Light"/>
      <family val="3"/>
      <charset val="128"/>
      <scheme val="major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2" applyNumberFormat="1" applyFont="1" applyBorder="1" applyProtection="1">
      <alignment vertical="center"/>
      <protection locked="0"/>
    </xf>
    <xf numFmtId="0" fontId="1" fillId="0" borderId="2" xfId="2" applyNumberFormat="1" applyFont="1" applyBorder="1" applyProtection="1">
      <alignment vertical="center"/>
      <protection locked="0"/>
    </xf>
    <xf numFmtId="0" fontId="1" fillId="0" borderId="3" xfId="2" applyNumberFormat="1" applyFont="1" applyBorder="1" applyProtection="1">
      <alignment vertical="center"/>
      <protection locked="0"/>
    </xf>
    <xf numFmtId="0" fontId="1" fillId="0" borderId="0" xfId="2" applyNumberFormat="1" applyFont="1" applyBorder="1" applyProtection="1">
      <alignment vertical="center"/>
      <protection locked="0"/>
    </xf>
    <xf numFmtId="0" fontId="1" fillId="0" borderId="4" xfId="2" applyNumberFormat="1" applyFont="1" applyBorder="1" applyProtection="1">
      <alignment vertical="center"/>
      <protection locked="0"/>
    </xf>
    <xf numFmtId="0" fontId="1" fillId="0" borderId="0" xfId="2" applyNumberFormat="1" applyFont="1" applyFill="1" applyBorder="1" applyProtection="1">
      <alignment vertical="center"/>
      <protection locked="0"/>
    </xf>
    <xf numFmtId="0" fontId="1" fillId="0" borderId="5" xfId="2" applyNumberFormat="1" applyFont="1" applyBorder="1" applyProtection="1">
      <alignment vertical="center"/>
      <protection locked="0"/>
    </xf>
    <xf numFmtId="0" fontId="1" fillId="0" borderId="0" xfId="1" applyFont="1" applyBorder="1" applyAlignment="1">
      <alignment horizontal="right"/>
    </xf>
    <xf numFmtId="0" fontId="1" fillId="0" borderId="0" xfId="1" applyFont="1" applyBorder="1"/>
    <xf numFmtId="0" fontId="1" fillId="0" borderId="0" xfId="1" applyFont="1"/>
    <xf numFmtId="176" fontId="1" fillId="0" borderId="0" xfId="1" applyNumberFormat="1" applyFont="1"/>
    <xf numFmtId="0" fontId="1" fillId="0" borderId="0" xfId="1" applyFont="1" applyAlignment="1">
      <alignment horizontal="right"/>
    </xf>
    <xf numFmtId="11" fontId="1" fillId="0" borderId="0" xfId="1" applyNumberFormat="1" applyFont="1"/>
    <xf numFmtId="177" fontId="1" fillId="0" borderId="0" xfId="1" applyNumberFormat="1" applyFont="1"/>
    <xf numFmtId="0" fontId="1" fillId="0" borderId="0" xfId="1" quotePrefix="1" applyFont="1"/>
    <xf numFmtId="176" fontId="1" fillId="0" borderId="6" xfId="1" applyNumberFormat="1" applyFont="1" applyBorder="1"/>
    <xf numFmtId="176" fontId="1" fillId="0" borderId="7" xfId="1" applyNumberFormat="1" applyFont="1" applyBorder="1"/>
    <xf numFmtId="176" fontId="1" fillId="0" borderId="8" xfId="1" applyNumberFormat="1" applyFont="1" applyBorder="1"/>
    <xf numFmtId="0" fontId="5" fillId="0" borderId="0" xfId="1" applyFont="1"/>
  </cellXfs>
  <cellStyles count="3">
    <cellStyle name="標準" xfId="0" builtinId="0"/>
    <cellStyle name="標準_dist4" xfId="1"/>
    <cellStyle name="標準_永柳データ解析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34571770761662"/>
          <c:y val="5.2787755171081724E-2"/>
          <c:w val="0.78745840022424385"/>
          <c:h val="0.78106263058091874"/>
        </c:manualLayout>
      </c:layout>
      <c:scatterChart>
        <c:scatterStyle val="lineMarker"/>
        <c:varyColors val="0"/>
        <c:ser>
          <c:idx val="0"/>
          <c:order val="0"/>
          <c:tx>
            <c:v>xi,yi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'蒸留塔４段R=2'!$K$3:$K$13</c:f>
              <c:numCache>
                <c:formatCode>0.000_ </c:formatCode>
                <c:ptCount val="11"/>
                <c:pt idx="0">
                  <c:v>0.9047952319989212</c:v>
                </c:pt>
                <c:pt idx="1">
                  <c:v>0.9047952319989212</c:v>
                </c:pt>
                <c:pt idx="2">
                  <c:v>0.78922530287533832</c:v>
                </c:pt>
                <c:pt idx="3">
                  <c:v>0.78922530287533832</c:v>
                </c:pt>
                <c:pt idx="4">
                  <c:v>0.62391885789436718</c:v>
                </c:pt>
                <c:pt idx="5">
                  <c:v>0.62391885789436718</c:v>
                </c:pt>
                <c:pt idx="6">
                  <c:v>0.41085558482065032</c:v>
                </c:pt>
                <c:pt idx="7">
                  <c:v>0.41085558482065032</c:v>
                </c:pt>
                <c:pt idx="8">
                  <c:v>0.21359698900992763</c:v>
                </c:pt>
                <c:pt idx="9">
                  <c:v>0.21359698900992763</c:v>
                </c:pt>
                <c:pt idx="10" formatCode="General">
                  <c:v>0</c:v>
                </c:pt>
              </c:numCache>
            </c:numRef>
          </c:xVal>
          <c:yVal>
            <c:numRef>
              <c:f>'蒸留塔４段R=2'!$L$3:$L$13</c:f>
              <c:numCache>
                <c:formatCode>0.000_ </c:formatCode>
                <c:ptCount val="11"/>
                <c:pt idx="0" formatCode="General">
                  <c:v>0</c:v>
                </c:pt>
                <c:pt idx="1">
                  <c:v>0.9047952319989212</c:v>
                </c:pt>
                <c:pt idx="2">
                  <c:v>0.90479488418803544</c:v>
                </c:pt>
                <c:pt idx="3">
                  <c:v>0.82774991680155863</c:v>
                </c:pt>
                <c:pt idx="4">
                  <c:v>0.82774991680155863</c:v>
                </c:pt>
                <c:pt idx="5">
                  <c:v>0.71754562027054403</c:v>
                </c:pt>
                <c:pt idx="6">
                  <c:v>0.71754562027054403</c:v>
                </c:pt>
                <c:pt idx="7">
                  <c:v>0.57550324327460922</c:v>
                </c:pt>
                <c:pt idx="8">
                  <c:v>0.57550324327460922</c:v>
                </c:pt>
                <c:pt idx="9" formatCode="General">
                  <c:v>0.44400000000000001</c:v>
                </c:pt>
                <c:pt idx="10" formatCode="General">
                  <c:v>0.44400000000000001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0B-452D-932A-9978A6638B94}"/>
            </c:ext>
          </c:extLst>
        </c:ser>
        <c:ser>
          <c:idx val="1"/>
          <c:order val="1"/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'蒸留塔４段R=2'!$K$15:$K$16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'蒸留塔４段R=2'!$L$15:$L$16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0B-452D-932A-9978A6638B94}"/>
            </c:ext>
          </c:extLst>
        </c:ser>
        <c:ser>
          <c:idx val="2"/>
          <c:order val="2"/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'蒸留塔４段R=2'!$K$18:$K$19</c:f>
              <c:numCache>
                <c:formatCode>0.000_ </c:formatCode>
                <c:ptCount val="2"/>
                <c:pt idx="0">
                  <c:v>0.21359698900992763</c:v>
                </c:pt>
                <c:pt idx="1">
                  <c:v>0.9047952319989212</c:v>
                </c:pt>
              </c:numCache>
            </c:numRef>
          </c:xVal>
          <c:yVal>
            <c:numRef>
              <c:f>'蒸留塔４段R=2'!$L$18:$L$19</c:f>
              <c:numCache>
                <c:formatCode>0.000_ </c:formatCode>
                <c:ptCount val="2"/>
                <c:pt idx="0" formatCode="General">
                  <c:v>0.44400000000000001</c:v>
                </c:pt>
                <c:pt idx="1">
                  <c:v>0.9047952319989212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0B-452D-932A-9978A6638B94}"/>
            </c:ext>
          </c:extLst>
        </c:ser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'蒸留塔４段R=2'!$K$21:$K$33</c:f>
              <c:numCache>
                <c:formatCode>General</c:formatCode>
                <c:ptCount val="13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0.6</c:v>
                </c:pt>
                <c:pt idx="9">
                  <c:v>0.7</c:v>
                </c:pt>
                <c:pt idx="10">
                  <c:v>0.8</c:v>
                </c:pt>
                <c:pt idx="11">
                  <c:v>0.9</c:v>
                </c:pt>
                <c:pt idx="12">
                  <c:v>1</c:v>
                </c:pt>
              </c:numCache>
            </c:numRef>
          </c:xVal>
          <c:yVal>
            <c:numRef>
              <c:f>'蒸留塔４段R=2'!$L$21:$L$33</c:f>
              <c:numCache>
                <c:formatCode>General</c:formatCode>
                <c:ptCount val="13"/>
                <c:pt idx="0">
                  <c:v>0</c:v>
                </c:pt>
                <c:pt idx="1">
                  <c:v>0.26600000000000001</c:v>
                </c:pt>
                <c:pt idx="2">
                  <c:v>0.40799999999999997</c:v>
                </c:pt>
                <c:pt idx="3">
                  <c:v>0.497</c:v>
                </c:pt>
                <c:pt idx="4">
                  <c:v>0.56000000000000005</c:v>
                </c:pt>
                <c:pt idx="5">
                  <c:v>0.64800000000000002</c:v>
                </c:pt>
                <c:pt idx="6">
                  <c:v>0.71299999999999997</c:v>
                </c:pt>
                <c:pt idx="7">
                  <c:v>0.76700000000000002</c:v>
                </c:pt>
                <c:pt idx="8">
                  <c:v>0.81599999999999995</c:v>
                </c:pt>
                <c:pt idx="9">
                  <c:v>0.86299999999999999</c:v>
                </c:pt>
                <c:pt idx="10">
                  <c:v>0.90900000000000003</c:v>
                </c:pt>
                <c:pt idx="11">
                  <c:v>0.95399999999999996</c:v>
                </c:pt>
                <c:pt idx="12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30B-452D-932A-9978A6638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514016"/>
        <c:axId val="1"/>
      </c:scatterChart>
      <c:valAx>
        <c:axId val="439514016"/>
        <c:scaling>
          <c:orientation val="minMax"/>
          <c:max val="1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ja-JP" sz="1400"/>
                  <a:t>x</a:t>
                </a:r>
                <a:endParaRPr lang="ja-JP" altLang="en-US" sz="1400"/>
              </a:p>
            </c:rich>
          </c:tx>
          <c:overlay val="0"/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ja-JP" sz="1400"/>
                  <a:t>y</a:t>
                </a:r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39514016"/>
        <c:crosses val="autoZero"/>
        <c:crossBetween val="midCat"/>
        <c:majorUnit val="0.2"/>
        <c:minorUnit val="0.1"/>
      </c:valAx>
      <c:spPr>
        <a:noFill/>
        <a:ln w="1905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ＭＳ Ｐゴシック"/>
          <a:cs typeface="Arial" panose="020B0604020202020204" pitchFamily="34" charset="0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34571770761662"/>
          <c:y val="5.2787755171081724E-2"/>
          <c:w val="0.78745840022424385"/>
          <c:h val="0.78106263058091874"/>
        </c:manualLayout>
      </c:layout>
      <c:scatterChart>
        <c:scatterStyle val="lineMarker"/>
        <c:varyColors val="0"/>
        <c:ser>
          <c:idx val="0"/>
          <c:order val="0"/>
          <c:tx>
            <c:v>xi,yi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'蒸留塔４段R=1'!$K$3:$K$13</c:f>
              <c:numCache>
                <c:formatCode>0.000_ </c:formatCode>
                <c:ptCount val="11"/>
                <c:pt idx="0">
                  <c:v>0.760756588822743</c:v>
                </c:pt>
                <c:pt idx="1">
                  <c:v>0.760756588822743</c:v>
                </c:pt>
                <c:pt idx="2">
                  <c:v>0.49070075598427382</c:v>
                </c:pt>
                <c:pt idx="3">
                  <c:v>0.49070075598427382</c:v>
                </c:pt>
                <c:pt idx="4">
                  <c:v>0.27009527066270561</c:v>
                </c:pt>
                <c:pt idx="5">
                  <c:v>0.27009527066270561</c:v>
                </c:pt>
                <c:pt idx="6">
                  <c:v>0.16220648635587828</c:v>
                </c:pt>
                <c:pt idx="7">
                  <c:v>0.16220648635587828</c:v>
                </c:pt>
                <c:pt idx="8">
                  <c:v>0.12723553252223579</c:v>
                </c:pt>
                <c:pt idx="9">
                  <c:v>0.12723553252223579</c:v>
                </c:pt>
                <c:pt idx="10" formatCode="General">
                  <c:v>0</c:v>
                </c:pt>
              </c:numCache>
            </c:numRef>
          </c:xVal>
          <c:yVal>
            <c:numRef>
              <c:f>'蒸留塔４段R=1'!$L$3:$L$13</c:f>
              <c:numCache>
                <c:formatCode>0.000_ </c:formatCode>
                <c:ptCount val="11"/>
                <c:pt idx="0" formatCode="General">
                  <c:v>0</c:v>
                </c:pt>
                <c:pt idx="1">
                  <c:v>0.760756588822743</c:v>
                </c:pt>
                <c:pt idx="2">
                  <c:v>0.76075255198942071</c:v>
                </c:pt>
                <c:pt idx="3">
                  <c:v>0.62572748967020708</c:v>
                </c:pt>
                <c:pt idx="4">
                  <c:v>0.62572748967020708</c:v>
                </c:pt>
                <c:pt idx="5">
                  <c:v>0.51542481268098828</c:v>
                </c:pt>
                <c:pt idx="6">
                  <c:v>0.51542481268098828</c:v>
                </c:pt>
                <c:pt idx="7">
                  <c:v>0.46148365897866789</c:v>
                </c:pt>
                <c:pt idx="8">
                  <c:v>0.46148365897866789</c:v>
                </c:pt>
                <c:pt idx="9" formatCode="General">
                  <c:v>0.44400000000000001</c:v>
                </c:pt>
                <c:pt idx="10" formatCode="General">
                  <c:v>0.44400000000000001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95-4505-AE3E-BDCC1AB69E09}"/>
            </c:ext>
          </c:extLst>
        </c:ser>
        <c:ser>
          <c:idx val="1"/>
          <c:order val="1"/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'蒸留塔４段R=1'!$K$15:$K$16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'蒸留塔４段R=1'!$L$15:$L$16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95-4505-AE3E-BDCC1AB69E09}"/>
            </c:ext>
          </c:extLst>
        </c:ser>
        <c:ser>
          <c:idx val="2"/>
          <c:order val="2"/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'蒸留塔４段R=1'!$K$18:$K$19</c:f>
              <c:numCache>
                <c:formatCode>0.000_ </c:formatCode>
                <c:ptCount val="2"/>
                <c:pt idx="0">
                  <c:v>0.12723553252223579</c:v>
                </c:pt>
                <c:pt idx="1">
                  <c:v>0.760756588822743</c:v>
                </c:pt>
              </c:numCache>
            </c:numRef>
          </c:xVal>
          <c:yVal>
            <c:numRef>
              <c:f>'蒸留塔４段R=1'!$L$18:$L$19</c:f>
              <c:numCache>
                <c:formatCode>0.000_ </c:formatCode>
                <c:ptCount val="2"/>
                <c:pt idx="0" formatCode="General">
                  <c:v>0.44400000000000001</c:v>
                </c:pt>
                <c:pt idx="1">
                  <c:v>0.760756588822743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95-4505-AE3E-BDCC1AB69E09}"/>
            </c:ext>
          </c:extLst>
        </c:ser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'蒸留塔４段R=1'!$K$21:$K$33</c:f>
              <c:numCache>
                <c:formatCode>General</c:formatCode>
                <c:ptCount val="13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0.6</c:v>
                </c:pt>
                <c:pt idx="9">
                  <c:v>0.7</c:v>
                </c:pt>
                <c:pt idx="10">
                  <c:v>0.8</c:v>
                </c:pt>
                <c:pt idx="11">
                  <c:v>0.9</c:v>
                </c:pt>
                <c:pt idx="12">
                  <c:v>1</c:v>
                </c:pt>
              </c:numCache>
            </c:numRef>
          </c:xVal>
          <c:yVal>
            <c:numRef>
              <c:f>'蒸留塔４段R=1'!$L$21:$L$33</c:f>
              <c:numCache>
                <c:formatCode>General</c:formatCode>
                <c:ptCount val="13"/>
                <c:pt idx="0">
                  <c:v>0</c:v>
                </c:pt>
                <c:pt idx="1">
                  <c:v>0.26600000000000001</c:v>
                </c:pt>
                <c:pt idx="2">
                  <c:v>0.40799999999999997</c:v>
                </c:pt>
                <c:pt idx="3">
                  <c:v>0.497</c:v>
                </c:pt>
                <c:pt idx="4">
                  <c:v>0.56000000000000005</c:v>
                </c:pt>
                <c:pt idx="5">
                  <c:v>0.64800000000000002</c:v>
                </c:pt>
                <c:pt idx="6">
                  <c:v>0.71299999999999997</c:v>
                </c:pt>
                <c:pt idx="7">
                  <c:v>0.76700000000000002</c:v>
                </c:pt>
                <c:pt idx="8">
                  <c:v>0.81599999999999995</c:v>
                </c:pt>
                <c:pt idx="9">
                  <c:v>0.86299999999999999</c:v>
                </c:pt>
                <c:pt idx="10">
                  <c:v>0.90900000000000003</c:v>
                </c:pt>
                <c:pt idx="11">
                  <c:v>0.95399999999999996</c:v>
                </c:pt>
                <c:pt idx="12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C95-4505-AE3E-BDCC1AB69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514016"/>
        <c:axId val="1"/>
      </c:scatterChart>
      <c:valAx>
        <c:axId val="439514016"/>
        <c:scaling>
          <c:orientation val="minMax"/>
          <c:max val="1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ja-JP" sz="1400"/>
                  <a:t>x</a:t>
                </a:r>
                <a:endParaRPr lang="ja-JP" altLang="en-US" sz="1400"/>
              </a:p>
            </c:rich>
          </c:tx>
          <c:overlay val="0"/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ja-JP" sz="1400"/>
                  <a:t>y</a:t>
                </a:r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39514016"/>
        <c:crosses val="autoZero"/>
        <c:crossBetween val="midCat"/>
        <c:majorUnit val="0.2"/>
        <c:minorUnit val="0.1"/>
      </c:valAx>
      <c:spPr>
        <a:noFill/>
        <a:ln w="1905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ＭＳ Ｐゴシック"/>
          <a:cs typeface="Arial" panose="020B0604020202020204" pitchFamily="34" charset="0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>
              <a:noFill/>
            </a:ln>
          </c:spPr>
          <c:marker>
            <c:symbol val="none"/>
          </c:marker>
          <c:xVal>
            <c:numRef>
              <c:f>MeOHWater気液平衡!$A$4:$A$15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</c:numCache>
            </c:numRef>
          </c:xVal>
          <c:yVal>
            <c:numRef>
              <c:f>MeOHWater気液平衡!$B$4:$B$15</c:f>
              <c:numCache>
                <c:formatCode>General</c:formatCode>
                <c:ptCount val="12"/>
                <c:pt idx="0">
                  <c:v>0.26600000000000001</c:v>
                </c:pt>
                <c:pt idx="1">
                  <c:v>0.40799999999999997</c:v>
                </c:pt>
                <c:pt idx="2">
                  <c:v>0.497</c:v>
                </c:pt>
                <c:pt idx="3">
                  <c:v>0.56000000000000005</c:v>
                </c:pt>
                <c:pt idx="4">
                  <c:v>0.64800000000000002</c:v>
                </c:pt>
                <c:pt idx="5">
                  <c:v>0.71299999999999997</c:v>
                </c:pt>
                <c:pt idx="6">
                  <c:v>0.76700000000000002</c:v>
                </c:pt>
                <c:pt idx="7">
                  <c:v>0.81599999999999995</c:v>
                </c:pt>
                <c:pt idx="8">
                  <c:v>0.86299999999999999</c:v>
                </c:pt>
                <c:pt idx="9">
                  <c:v>0.90900000000000003</c:v>
                </c:pt>
                <c:pt idx="10">
                  <c:v>0.95399999999999996</c:v>
                </c:pt>
                <c:pt idx="1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45C-4D01-8F0E-6AB55263F8C2}"/>
            </c:ext>
          </c:extLst>
        </c:ser>
        <c:ser>
          <c:idx val="4"/>
          <c:order val="1"/>
          <c:spPr>
            <a:ln w="9525">
              <a:solidFill>
                <a:schemeClr val="tx1"/>
              </a:solidFill>
            </a:ln>
          </c:spPr>
          <c:marker>
            <c:symbol val="none"/>
          </c:marker>
          <c:dPt>
            <c:idx val="12"/>
            <c:bubble3D val="0"/>
            <c:spPr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ACD6-46D1-86C2-17050F01A630}"/>
              </c:ext>
            </c:extLst>
          </c:dPt>
          <c:xVal>
            <c:numRef>
              <c:f>MeOHWater気液平衡!$A$3:$A$15</c:f>
              <c:numCache>
                <c:formatCode>General</c:formatCode>
                <c:ptCount val="13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0.6</c:v>
                </c:pt>
                <c:pt idx="9">
                  <c:v>0.7</c:v>
                </c:pt>
                <c:pt idx="10">
                  <c:v>0.8</c:v>
                </c:pt>
                <c:pt idx="11">
                  <c:v>0.9</c:v>
                </c:pt>
                <c:pt idx="12">
                  <c:v>1</c:v>
                </c:pt>
              </c:numCache>
            </c:numRef>
          </c:xVal>
          <c:yVal>
            <c:numRef>
              <c:f>MeOHWater気液平衡!$B$3:$B$15</c:f>
              <c:numCache>
                <c:formatCode>General</c:formatCode>
                <c:ptCount val="13"/>
                <c:pt idx="0">
                  <c:v>0</c:v>
                </c:pt>
                <c:pt idx="1">
                  <c:v>0.26600000000000001</c:v>
                </c:pt>
                <c:pt idx="2">
                  <c:v>0.40799999999999997</c:v>
                </c:pt>
                <c:pt idx="3">
                  <c:v>0.497</c:v>
                </c:pt>
                <c:pt idx="4">
                  <c:v>0.56000000000000005</c:v>
                </c:pt>
                <c:pt idx="5">
                  <c:v>0.64800000000000002</c:v>
                </c:pt>
                <c:pt idx="6">
                  <c:v>0.71299999999999997</c:v>
                </c:pt>
                <c:pt idx="7">
                  <c:v>0.76700000000000002</c:v>
                </c:pt>
                <c:pt idx="8">
                  <c:v>0.81599999999999995</c:v>
                </c:pt>
                <c:pt idx="9">
                  <c:v>0.86299999999999999</c:v>
                </c:pt>
                <c:pt idx="10">
                  <c:v>0.90900000000000003</c:v>
                </c:pt>
                <c:pt idx="11">
                  <c:v>0.95399999999999996</c:v>
                </c:pt>
                <c:pt idx="12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45C-4D01-8F0E-6AB55263F8C2}"/>
            </c:ext>
          </c:extLst>
        </c:ser>
        <c:ser>
          <c:idx val="5"/>
          <c:order val="2"/>
          <c:spPr>
            <a:ln w="25400">
              <a:noFill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MeOHWater気液平衡!$Y$3:$Y$29</c:f>
              <c:numCache>
                <c:formatCode>General</c:formatCode>
                <c:ptCount val="27"/>
                <c:pt idx="0">
                  <c:v>0</c:v>
                </c:pt>
                <c:pt idx="1">
                  <c:v>1.2E-2</c:v>
                </c:pt>
                <c:pt idx="2">
                  <c:v>0.02</c:v>
                </c:pt>
                <c:pt idx="3">
                  <c:v>2.5999999999999999E-2</c:v>
                </c:pt>
                <c:pt idx="4">
                  <c:v>3.3000000000000002E-2</c:v>
                </c:pt>
                <c:pt idx="5">
                  <c:v>3.5999999999999997E-2</c:v>
                </c:pt>
                <c:pt idx="6">
                  <c:v>5.2999999999999999E-2</c:v>
                </c:pt>
                <c:pt idx="7">
                  <c:v>7.3999999999999996E-2</c:v>
                </c:pt>
                <c:pt idx="8">
                  <c:v>8.6999999999999994E-2</c:v>
                </c:pt>
                <c:pt idx="9">
                  <c:v>0.108</c:v>
                </c:pt>
                <c:pt idx="10">
                  <c:v>0.129</c:v>
                </c:pt>
                <c:pt idx="11">
                  <c:v>0.16400000000000001</c:v>
                </c:pt>
                <c:pt idx="12">
                  <c:v>0.191</c:v>
                </c:pt>
                <c:pt idx="13">
                  <c:v>0.26800000000000002</c:v>
                </c:pt>
                <c:pt idx="14">
                  <c:v>0.29399999999999998</c:v>
                </c:pt>
                <c:pt idx="15">
                  <c:v>0.35199999999999998</c:v>
                </c:pt>
                <c:pt idx="16">
                  <c:v>0.40200000000000002</c:v>
                </c:pt>
                <c:pt idx="17">
                  <c:v>0.45400000000000001</c:v>
                </c:pt>
                <c:pt idx="18">
                  <c:v>0.502</c:v>
                </c:pt>
                <c:pt idx="19">
                  <c:v>0.56299999999999994</c:v>
                </c:pt>
                <c:pt idx="20">
                  <c:v>0.624</c:v>
                </c:pt>
                <c:pt idx="21">
                  <c:v>0.71699999999999997</c:v>
                </c:pt>
                <c:pt idx="22">
                  <c:v>0.79</c:v>
                </c:pt>
                <c:pt idx="23">
                  <c:v>0.84299999999999997</c:v>
                </c:pt>
                <c:pt idx="24">
                  <c:v>0.85699999999999998</c:v>
                </c:pt>
                <c:pt idx="25">
                  <c:v>0.93799999999999994</c:v>
                </c:pt>
                <c:pt idx="26">
                  <c:v>1</c:v>
                </c:pt>
              </c:numCache>
            </c:numRef>
          </c:xVal>
          <c:yVal>
            <c:numRef>
              <c:f>MeOHWater気液平衡!$Z$3:$Z$29</c:f>
              <c:numCache>
                <c:formatCode>General</c:formatCode>
                <c:ptCount val="27"/>
                <c:pt idx="0">
                  <c:v>0</c:v>
                </c:pt>
                <c:pt idx="1">
                  <c:v>6.8000000000000005E-2</c:v>
                </c:pt>
                <c:pt idx="2">
                  <c:v>0.121</c:v>
                </c:pt>
                <c:pt idx="3">
                  <c:v>0.159</c:v>
                </c:pt>
                <c:pt idx="4">
                  <c:v>0.188</c:v>
                </c:pt>
                <c:pt idx="5">
                  <c:v>0.215</c:v>
                </c:pt>
                <c:pt idx="6">
                  <c:v>0.27500000000000002</c:v>
                </c:pt>
                <c:pt idx="7">
                  <c:v>0.35599999999999998</c:v>
                </c:pt>
                <c:pt idx="8">
                  <c:v>0.39500000000000002</c:v>
                </c:pt>
                <c:pt idx="9">
                  <c:v>0.44</c:v>
                </c:pt>
                <c:pt idx="10">
                  <c:v>0.48799999999999999</c:v>
                </c:pt>
                <c:pt idx="11">
                  <c:v>0.53700000000000003</c:v>
                </c:pt>
                <c:pt idx="12">
                  <c:v>0.57199999999999995</c:v>
                </c:pt>
                <c:pt idx="13">
                  <c:v>0.64800000000000002</c:v>
                </c:pt>
                <c:pt idx="14">
                  <c:v>0.66600000000000004</c:v>
                </c:pt>
                <c:pt idx="15">
                  <c:v>0.70399999999999996</c:v>
                </c:pt>
                <c:pt idx="16">
                  <c:v>0.73399999999999999</c:v>
                </c:pt>
                <c:pt idx="17">
                  <c:v>0.76</c:v>
                </c:pt>
                <c:pt idx="18">
                  <c:v>0.78500000000000003</c:v>
                </c:pt>
                <c:pt idx="19">
                  <c:v>0.81200000000000006</c:v>
                </c:pt>
                <c:pt idx="20">
                  <c:v>0.83499999999999996</c:v>
                </c:pt>
                <c:pt idx="21">
                  <c:v>0.877</c:v>
                </c:pt>
                <c:pt idx="22">
                  <c:v>0.91</c:v>
                </c:pt>
                <c:pt idx="23">
                  <c:v>0.93</c:v>
                </c:pt>
                <c:pt idx="24">
                  <c:v>0.93899999999999995</c:v>
                </c:pt>
                <c:pt idx="25">
                  <c:v>0.97099999999999997</c:v>
                </c:pt>
                <c:pt idx="26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FD9-4F46-94B3-D51D7024AC45}"/>
            </c:ext>
          </c:extLst>
        </c:ser>
        <c:ser>
          <c:idx val="1"/>
          <c:order val="3"/>
          <c:spPr>
            <a:ln w="63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MeOHWater気液平衡!$R$1:$R$2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MeOHWater気液平衡!$S$1:$S$2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FD9-4F46-94B3-D51D7024AC45}"/>
            </c:ext>
          </c:extLst>
        </c:ser>
        <c:ser>
          <c:idx val="2"/>
          <c:order val="4"/>
          <c:spPr>
            <a:ln w="635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MeOHWater気液平衡!$A$48:$A$60</c:f>
              <c:numCache>
                <c:formatCode>General</c:formatCode>
                <c:ptCount val="13"/>
                <c:pt idx="0">
                  <c:v>0</c:v>
                </c:pt>
                <c:pt idx="1">
                  <c:v>4.7619047619000002E-2</c:v>
                </c:pt>
                <c:pt idx="2">
                  <c:v>7.8283521850200002E-2</c:v>
                </c:pt>
                <c:pt idx="3">
                  <c:v>0.12608037593999999</c:v>
                </c:pt>
                <c:pt idx="4">
                  <c:v>0.196828248712</c:v>
                </c:pt>
                <c:pt idx="5">
                  <c:v>0.29392323689700001</c:v>
                </c:pt>
                <c:pt idx="6">
                  <c:v>0.414213562373</c:v>
                </c:pt>
                <c:pt idx="7">
                  <c:v>0.54568674784500004</c:v>
                </c:pt>
                <c:pt idx="8">
                  <c:v>0.67108355117200003</c:v>
                </c:pt>
                <c:pt idx="9">
                  <c:v>0.77607215500100002</c:v>
                </c:pt>
                <c:pt idx="10">
                  <c:v>0.85479974373400003</c:v>
                </c:pt>
                <c:pt idx="11">
                  <c:v>0.90909090909099999</c:v>
                </c:pt>
                <c:pt idx="12">
                  <c:v>1</c:v>
                </c:pt>
              </c:numCache>
            </c:numRef>
          </c:xVal>
          <c:yVal>
            <c:numRef>
              <c:f>MeOHWater気液平衡!$B$48:$B$60</c:f>
              <c:numCache>
                <c:formatCode>General</c:formatCode>
                <c:ptCount val="13"/>
                <c:pt idx="0">
                  <c:v>0</c:v>
                </c:pt>
                <c:pt idx="1">
                  <c:v>0.18015202503200001</c:v>
                </c:pt>
                <c:pt idx="2">
                  <c:v>0.26792436768900002</c:v>
                </c:pt>
                <c:pt idx="3">
                  <c:v>0.37619919438400001</c:v>
                </c:pt>
                <c:pt idx="4">
                  <c:v>0.49525182880000002</c:v>
                </c:pt>
                <c:pt idx="5">
                  <c:v>0.61206248094100002</c:v>
                </c:pt>
                <c:pt idx="6">
                  <c:v>0.71654254135200002</c:v>
                </c:pt>
                <c:pt idx="7">
                  <c:v>0.80279180891199997</c:v>
                </c:pt>
                <c:pt idx="8">
                  <c:v>0.86893785992499994</c:v>
                </c:pt>
                <c:pt idx="9">
                  <c:v>0.916211829019</c:v>
                </c:pt>
                <c:pt idx="10">
                  <c:v>0.94797347668200005</c:v>
                </c:pt>
                <c:pt idx="11">
                  <c:v>0.96833763776799997</c:v>
                </c:pt>
                <c:pt idx="12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FD9-4F46-94B3-D51D7024AC45}"/>
            </c:ext>
          </c:extLst>
        </c:ser>
        <c:ser>
          <c:idx val="3"/>
          <c:order val="5"/>
          <c:spPr>
            <a:ln w="15875" cap="sq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MeOHWater気液平衡!$C$48:$C$60</c:f>
              <c:numCache>
                <c:formatCode>General</c:formatCode>
                <c:ptCount val="13"/>
                <c:pt idx="0">
                  <c:v>0</c:v>
                </c:pt>
                <c:pt idx="1">
                  <c:v>4.7619047619000002E-2</c:v>
                </c:pt>
                <c:pt idx="2">
                  <c:v>7.7526660722200005E-2</c:v>
                </c:pt>
                <c:pt idx="3">
                  <c:v>0.123776800647</c:v>
                </c:pt>
                <c:pt idx="4">
                  <c:v>0.19187925065200001</c:v>
                </c:pt>
                <c:pt idx="5">
                  <c:v>0.285253529068</c:v>
                </c:pt>
                <c:pt idx="6">
                  <c:v>0.40149162409099998</c:v>
                </c:pt>
                <c:pt idx="7">
                  <c:v>0.52997447343299997</c:v>
                </c:pt>
                <c:pt idx="8">
                  <c:v>0.65460369121600004</c:v>
                </c:pt>
                <c:pt idx="9">
                  <c:v>0.76108427275799995</c:v>
                </c:pt>
                <c:pt idx="10">
                  <c:v>0.84263008750099999</c:v>
                </c:pt>
                <c:pt idx="11">
                  <c:v>0.9</c:v>
                </c:pt>
                <c:pt idx="12">
                  <c:v>1</c:v>
                </c:pt>
              </c:numCache>
            </c:numRef>
          </c:xVal>
          <c:yVal>
            <c:numRef>
              <c:f>MeOHWater気液平衡!$D$48:$D$60</c:f>
              <c:numCache>
                <c:formatCode>General</c:formatCode>
                <c:ptCount val="13"/>
                <c:pt idx="0">
                  <c:v>0</c:v>
                </c:pt>
                <c:pt idx="1">
                  <c:v>0.24710554892299999</c:v>
                </c:pt>
                <c:pt idx="2">
                  <c:v>0.34375315568199999</c:v>
                </c:pt>
                <c:pt idx="3">
                  <c:v>0.44832946420600001</c:v>
                </c:pt>
                <c:pt idx="4">
                  <c:v>0.54937778708499996</c:v>
                </c:pt>
                <c:pt idx="5">
                  <c:v>0.639652798425</c:v>
                </c:pt>
                <c:pt idx="6">
                  <c:v>0.71820836322500003</c:v>
                </c:pt>
                <c:pt idx="7">
                  <c:v>0.78698693962499999</c:v>
                </c:pt>
                <c:pt idx="8">
                  <c:v>0.84606483259900001</c:v>
                </c:pt>
                <c:pt idx="9">
                  <c:v>0.89429349745200004</c:v>
                </c:pt>
                <c:pt idx="10">
                  <c:v>0.93056644379499998</c:v>
                </c:pt>
                <c:pt idx="11">
                  <c:v>0.95593956432100002</c:v>
                </c:pt>
                <c:pt idx="12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FD9-4F46-94B3-D51D7024AC45}"/>
            </c:ext>
          </c:extLst>
        </c:ser>
        <c:ser>
          <c:idx val="6"/>
          <c:order val="6"/>
          <c:spPr>
            <a:ln w="12700">
              <a:solidFill>
                <a:schemeClr val="tx1"/>
              </a:solidFill>
              <a:prstDash val="dashDot"/>
            </a:ln>
          </c:spPr>
          <c:marker>
            <c:symbol val="none"/>
          </c:marker>
          <c:xVal>
            <c:numRef>
              <c:f>MeOHWater気液平衡!$E$48:$E$60</c:f>
              <c:numCache>
                <c:formatCode>General</c:formatCode>
                <c:ptCount val="13"/>
                <c:pt idx="0">
                  <c:v>0</c:v>
                </c:pt>
                <c:pt idx="1">
                  <c:v>4.7619047619000002E-2</c:v>
                </c:pt>
                <c:pt idx="2">
                  <c:v>7.7526660722200005E-2</c:v>
                </c:pt>
                <c:pt idx="3">
                  <c:v>0.123776800647</c:v>
                </c:pt>
                <c:pt idx="4">
                  <c:v>0.19187925065200001</c:v>
                </c:pt>
                <c:pt idx="5">
                  <c:v>0.285253529068</c:v>
                </c:pt>
                <c:pt idx="6">
                  <c:v>0.40149162409099998</c:v>
                </c:pt>
                <c:pt idx="7">
                  <c:v>0.52997447343299997</c:v>
                </c:pt>
                <c:pt idx="8">
                  <c:v>0.65460369121600004</c:v>
                </c:pt>
                <c:pt idx="9">
                  <c:v>0.76108427275799995</c:v>
                </c:pt>
                <c:pt idx="10">
                  <c:v>0.84263008750099999</c:v>
                </c:pt>
                <c:pt idx="11">
                  <c:v>0.9</c:v>
                </c:pt>
                <c:pt idx="12">
                  <c:v>1</c:v>
                </c:pt>
              </c:numCache>
            </c:numRef>
          </c:xVal>
          <c:yVal>
            <c:numRef>
              <c:f>MeOHWater気液平衡!$F$48:$F$60</c:f>
              <c:numCache>
                <c:formatCode>General</c:formatCode>
                <c:ptCount val="13"/>
                <c:pt idx="0">
                  <c:v>0</c:v>
                </c:pt>
                <c:pt idx="1">
                  <c:v>0.25379265484199998</c:v>
                </c:pt>
                <c:pt idx="2">
                  <c:v>0.35136803702800001</c:v>
                </c:pt>
                <c:pt idx="3">
                  <c:v>0.45613173111499999</c:v>
                </c:pt>
                <c:pt idx="4">
                  <c:v>0.556984613111</c:v>
                </c:pt>
                <c:pt idx="5">
                  <c:v>0.64734062292700001</c:v>
                </c:pt>
                <c:pt idx="6">
                  <c:v>0.72637036376399999</c:v>
                </c:pt>
                <c:pt idx="7">
                  <c:v>0.79519690928800002</c:v>
                </c:pt>
                <c:pt idx="8">
                  <c:v>0.853564930065</c:v>
                </c:pt>
                <c:pt idx="9">
                  <c:v>0.90018816529900003</c:v>
                </c:pt>
                <c:pt idx="10">
                  <c:v>0.93476564129100004</c:v>
                </c:pt>
                <c:pt idx="11">
                  <c:v>0.95871911660999998</c:v>
                </c:pt>
                <c:pt idx="12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FD9-4F46-94B3-D51D7024A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6889280"/>
        <c:axId val="1"/>
        <c:extLst/>
      </c:scatterChart>
      <c:valAx>
        <c:axId val="130688928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/>
                  <a:t>x</a:t>
                </a:r>
                <a:endParaRPr lang="ja-JP" sz="1400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1"/>
        <c:crosses val="autoZero"/>
        <c:crossBetween val="midCat"/>
        <c:majorUnit val="0.2"/>
        <c:minorUnit val="0.1"/>
      </c:valAx>
      <c:valAx>
        <c:axId val="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/>
                  <a:t>y</a:t>
                </a:r>
                <a:endParaRPr lang="ja-JP" sz="1400"/>
              </a:p>
            </c:rich>
          </c:tx>
          <c:layout>
            <c:manualLayout>
              <c:xMode val="edge"/>
              <c:yMode val="edge"/>
              <c:x val="1.2218368426438876E-2"/>
              <c:y val="0.42300500444648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1306889280"/>
        <c:crosses val="autoZero"/>
        <c:crossBetween val="midCat"/>
        <c:majorUnit val="0.2"/>
        <c:minorUnit val="0.1"/>
      </c:valAx>
      <c:spPr>
        <a:noFill/>
        <a:ln w="158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>
              <a:noFill/>
            </a:ln>
          </c:spPr>
          <c:marker>
            <c:symbol val="plus"/>
            <c:size val="10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1"/>
            <c:trendlineLbl>
              <c:layout>
                <c:manualLayout>
                  <c:x val="0.1881294196023662"/>
                  <c:y val="-0.53250578971746176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ja-JP"/>
                </a:p>
              </c:txPr>
            </c:trendlineLbl>
          </c:trendline>
          <c:xVal>
            <c:numRef>
              <c:f>MeOHWater気液平衡!$A$4:$A$14</c:f>
              <c:numCache>
                <c:formatCode>General</c:formatCode>
                <c:ptCount val="11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</c:numCache>
            </c:numRef>
          </c:xVal>
          <c:yVal>
            <c:numRef>
              <c:f>MeOHWater気液平衡!$E$4:$E$14</c:f>
              <c:numCache>
                <c:formatCode>General</c:formatCode>
                <c:ptCount val="11"/>
                <c:pt idx="0">
                  <c:v>6.885558583106266</c:v>
                </c:pt>
                <c:pt idx="1">
                  <c:v>6.2027027027027017</c:v>
                </c:pt>
                <c:pt idx="2">
                  <c:v>5.5990722332670648</c:v>
                </c:pt>
                <c:pt idx="3">
                  <c:v>5.0909090909090917</c:v>
                </c:pt>
                <c:pt idx="4">
                  <c:v>4.2954545454545459</c:v>
                </c:pt>
                <c:pt idx="5">
                  <c:v>3.726480836236933</c:v>
                </c:pt>
                <c:pt idx="6">
                  <c:v>3.2918454935622319</c:v>
                </c:pt>
                <c:pt idx="7">
                  <c:v>2.9565217391304341</c:v>
                </c:pt>
                <c:pt idx="8">
                  <c:v>2.6996871741397288</c:v>
                </c:pt>
                <c:pt idx="9">
                  <c:v>2.4972527472527477</c:v>
                </c:pt>
                <c:pt idx="10">
                  <c:v>2.3043478260869539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EAD-4AD6-BF9D-319EB1419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6886784"/>
        <c:axId val="1"/>
      </c:scatterChart>
      <c:valAx>
        <c:axId val="1306886784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x</a:t>
                </a:r>
                <a:endParaRPr lang="ja-JP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inorUnit val="0.1"/>
      </c:val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altLang="ja-JP" sz="1200"/>
                  <a:t>α</a:t>
                </a:r>
                <a:endParaRPr lang="ja-JP" sz="1200"/>
              </a:p>
            </c:rich>
          </c:tx>
          <c:layout>
            <c:manualLayout>
              <c:xMode val="edge"/>
              <c:yMode val="edge"/>
              <c:x val="1.2218450727718985E-2"/>
              <c:y val="0.423005231774805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1306886784"/>
        <c:crosses val="autoZero"/>
        <c:crossBetween val="midCat"/>
        <c:majorUnit val="1"/>
        <c:minorUnit val="0.5"/>
      </c:valAx>
      <c:spPr>
        <a:noFill/>
        <a:ln w="158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631031</xdr:colOff>
      <xdr:row>13</xdr:row>
      <xdr:rowOff>92869</xdr:rowOff>
    </xdr:from>
    <xdr:to>
      <xdr:col>13</xdr:col>
      <xdr:colOff>426244</xdr:colOff>
      <xdr:row>34</xdr:row>
      <xdr:rowOff>35720</xdr:rowOff>
    </xdr:to>
    <xdr:graphicFrame macro="">
      <xdr:nvGraphicFramePr>
        <xdr:cNvPr id="10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0.18642</cdr:x>
      <cdr:y>0.42097</cdr:y>
    </cdr:from>
    <cdr:to>
      <cdr:x>0.25971</cdr:x>
      <cdr:y>0.47614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1555" y="1491606"/>
          <a:ext cx="287620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z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F</a:t>
          </a:r>
        </a:p>
      </cdr:txBody>
    </cdr:sp>
  </cdr:relSizeAnchor>
  <cdr:relSizeAnchor xmlns:cdr="http://schemas.openxmlformats.org/drawingml/2006/chartDrawing">
    <cdr:from>
      <cdr:x>0.59809</cdr:x>
      <cdr:y>0.10487</cdr:y>
    </cdr:from>
    <cdr:to>
      <cdr:x>0.73058</cdr:x>
      <cdr:y>0.16005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085" y="371586"/>
          <a:ext cx="519940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y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3</a:t>
          </a:r>
        </a:p>
      </cdr:txBody>
    </cdr:sp>
  </cdr:relSizeAnchor>
  <cdr:relSizeAnchor xmlns:cdr="http://schemas.openxmlformats.org/drawingml/2006/chartDrawing">
    <cdr:from>
      <cdr:x>0.38656</cdr:x>
      <cdr:y>0.21708</cdr:y>
    </cdr:from>
    <cdr:to>
      <cdr:x>0.48544</cdr:x>
      <cdr:y>0.27226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6977" y="769180"/>
          <a:ext cx="388023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y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4</a:t>
          </a:r>
        </a:p>
      </cdr:txBody>
    </cdr:sp>
  </cdr:relSizeAnchor>
  <cdr:relSizeAnchor xmlns:cdr="http://schemas.openxmlformats.org/drawingml/2006/chartDrawing">
    <cdr:from>
      <cdr:x>0.73695</cdr:x>
      <cdr:y>0.0466</cdr:y>
    </cdr:from>
    <cdr:to>
      <cdr:x>0.86165</cdr:x>
      <cdr:y>0.10178</cdr:y>
    </cdr:to>
    <cdr:sp macro="" textlink="">
      <cdr:nvSpPr>
        <cdr:cNvPr id="20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92013" y="165118"/>
          <a:ext cx="489362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y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2</a:t>
          </a:r>
        </a:p>
      </cdr:txBody>
    </cdr:sp>
  </cdr:relSizeAnchor>
  <cdr:relSizeAnchor xmlns:cdr="http://schemas.openxmlformats.org/drawingml/2006/chartDrawing">
    <cdr:from>
      <cdr:x>0.25634</cdr:x>
      <cdr:y>0.35398</cdr:y>
    </cdr:from>
    <cdr:to>
      <cdr:x>0.29519</cdr:x>
      <cdr:y>0.40916</cdr:y>
    </cdr:to>
    <cdr:sp macro="" textlink="">
      <cdr:nvSpPr>
        <cdr:cNvPr id="20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5955" y="1254258"/>
          <a:ext cx="152478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y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5</a:t>
          </a:r>
        </a:p>
      </cdr:txBody>
    </cdr:sp>
  </cdr:relSizeAnchor>
  <cdr:relSizeAnchor xmlns:cdr="http://schemas.openxmlformats.org/drawingml/2006/chartDrawing">
    <cdr:from>
      <cdr:x>0.69161</cdr:x>
      <cdr:y>0.30307</cdr:y>
    </cdr:from>
    <cdr:to>
      <cdr:x>0.88349</cdr:x>
      <cdr:y>0.35825</cdr:y>
    </cdr:to>
    <cdr:sp macro="" textlink="">
      <cdr:nvSpPr>
        <cdr:cNvPr id="205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14088" y="1073871"/>
          <a:ext cx="753011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x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D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=0.905</a:t>
          </a:r>
          <a:endParaRPr lang="ja-JP" altLang="en-US" sz="1200" b="0" i="0" u="none" strike="noStrike" baseline="-2500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0.33103</cdr:x>
      <cdr:y>0.51235</cdr:y>
    </cdr:from>
    <cdr:to>
      <cdr:x>0.40082</cdr:x>
      <cdr:y>0.61473</cdr:y>
    </cdr:to>
    <cdr:sp macro="" textlink="">
      <cdr:nvSpPr>
        <cdr:cNvPr id="205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9046" y="1815400"/>
          <a:ext cx="273877" cy="3627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x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5</a:t>
          </a:r>
        </a:p>
      </cdr:txBody>
    </cdr:sp>
  </cdr:relSizeAnchor>
  <cdr:relSizeAnchor xmlns:cdr="http://schemas.openxmlformats.org/drawingml/2006/chartDrawing">
    <cdr:from>
      <cdr:x>0.7818</cdr:x>
      <cdr:y>0.1684</cdr:y>
    </cdr:from>
    <cdr:to>
      <cdr:x>0.92233</cdr:x>
      <cdr:y>0.22358</cdr:y>
    </cdr:to>
    <cdr:sp macro="" textlink="">
      <cdr:nvSpPr>
        <cdr:cNvPr id="205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8018" y="596692"/>
          <a:ext cx="551482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x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2</a:t>
          </a:r>
        </a:p>
      </cdr:txBody>
    </cdr:sp>
  </cdr:relSizeAnchor>
  <cdr:relSizeAnchor xmlns:cdr="http://schemas.openxmlformats.org/drawingml/2006/chartDrawing">
    <cdr:from>
      <cdr:x>0.63646</cdr:x>
      <cdr:y>0.26167</cdr:y>
    </cdr:from>
    <cdr:to>
      <cdr:x>0.78155</cdr:x>
      <cdr:y>0.31685</cdr:y>
    </cdr:to>
    <cdr:sp macro="" textlink="">
      <cdr:nvSpPr>
        <cdr:cNvPr id="205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660" y="927176"/>
          <a:ext cx="569390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x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3</a:t>
          </a:r>
        </a:p>
      </cdr:txBody>
    </cdr:sp>
  </cdr:relSizeAnchor>
  <cdr:relSizeAnchor xmlns:cdr="http://schemas.openxmlformats.org/drawingml/2006/chartDrawing">
    <cdr:from>
      <cdr:x>0.42206</cdr:x>
      <cdr:y>0.41848</cdr:y>
    </cdr:from>
    <cdr:to>
      <cdr:x>0.54612</cdr:x>
      <cdr:y>0.47366</cdr:y>
    </cdr:to>
    <cdr:sp macro="" textlink="">
      <cdr:nvSpPr>
        <cdr:cNvPr id="206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56290" y="1482801"/>
          <a:ext cx="486835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x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4</a:t>
          </a:r>
        </a:p>
      </cdr:txBody>
    </cdr:sp>
  </cdr:relSizeAnchor>
  <cdr:relSizeAnchor xmlns:cdr="http://schemas.openxmlformats.org/drawingml/2006/chartDrawing">
    <cdr:from>
      <cdr:x>0.17705</cdr:x>
      <cdr:y>0.07189</cdr:y>
    </cdr:from>
    <cdr:to>
      <cdr:x>0.29126</cdr:x>
      <cdr:y>0.14369</cdr:y>
    </cdr:to>
    <cdr:sp macro="" textlink="">
      <cdr:nvSpPr>
        <cdr:cNvPr id="1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4789" y="254721"/>
          <a:ext cx="448212" cy="25442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 xmlns:a="http://schemas.openxmlformats.org/drawingml/2006/main"/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R=2</a:t>
          </a:r>
          <a:endParaRPr lang="ja-JP" altLang="en-US" sz="1600" b="0" i="0" u="none" strike="noStrike" baseline="-2500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104774</xdr:rowOff>
    </xdr:from>
    <xdr:to>
      <xdr:col>6</xdr:col>
      <xdr:colOff>438150</xdr:colOff>
      <xdr:row>33</xdr:row>
      <xdr:rowOff>47625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0.18642</cdr:x>
      <cdr:y>0.42097</cdr:y>
    </cdr:from>
    <cdr:to>
      <cdr:x>0.25971</cdr:x>
      <cdr:y>0.47614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1555" y="1491606"/>
          <a:ext cx="287620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z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F</a:t>
          </a:r>
        </a:p>
      </cdr:txBody>
    </cdr:sp>
  </cdr:relSizeAnchor>
  <cdr:relSizeAnchor xmlns:cdr="http://schemas.openxmlformats.org/drawingml/2006/chartDrawing">
    <cdr:from>
      <cdr:x>0.33353</cdr:x>
      <cdr:y>0.23928</cdr:y>
    </cdr:from>
    <cdr:to>
      <cdr:x>0.46602</cdr:x>
      <cdr:y>0.29446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8860" y="847836"/>
          <a:ext cx="519930" cy="195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y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3</a:t>
          </a:r>
        </a:p>
      </cdr:txBody>
    </cdr:sp>
  </cdr:relSizeAnchor>
  <cdr:relSizeAnchor xmlns:cdr="http://schemas.openxmlformats.org/drawingml/2006/chartDrawing">
    <cdr:from>
      <cdr:x>0.26763</cdr:x>
      <cdr:y>0.32998</cdr:y>
    </cdr:from>
    <cdr:to>
      <cdr:x>0.36651</cdr:x>
      <cdr:y>0.38516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0252" y="1169230"/>
          <a:ext cx="388035" cy="195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y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4</a:t>
          </a:r>
        </a:p>
      </cdr:txBody>
    </cdr:sp>
  </cdr:relSizeAnchor>
  <cdr:relSizeAnchor xmlns:cdr="http://schemas.openxmlformats.org/drawingml/2006/chartDrawing">
    <cdr:from>
      <cdr:x>0.49666</cdr:x>
      <cdr:y>0.15413</cdr:y>
    </cdr:from>
    <cdr:to>
      <cdr:x>0.62136</cdr:x>
      <cdr:y>0.20931</cdr:y>
    </cdr:to>
    <cdr:sp macro="" textlink="">
      <cdr:nvSpPr>
        <cdr:cNvPr id="20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9038" y="546118"/>
          <a:ext cx="489360" cy="195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y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2</a:t>
          </a:r>
        </a:p>
      </cdr:txBody>
    </cdr:sp>
  </cdr:relSizeAnchor>
  <cdr:relSizeAnchor xmlns:cdr="http://schemas.openxmlformats.org/drawingml/2006/chartDrawing">
    <cdr:from>
      <cdr:x>0.21993</cdr:x>
      <cdr:y>0.3728</cdr:y>
    </cdr:from>
    <cdr:to>
      <cdr:x>0.25878</cdr:x>
      <cdr:y>0.42798</cdr:y>
    </cdr:to>
    <cdr:sp macro="" textlink="">
      <cdr:nvSpPr>
        <cdr:cNvPr id="20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3080" y="1320933"/>
          <a:ext cx="152459" cy="195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y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5</a:t>
          </a:r>
        </a:p>
      </cdr:txBody>
    </cdr:sp>
  </cdr:relSizeAnchor>
  <cdr:relSizeAnchor xmlns:cdr="http://schemas.openxmlformats.org/drawingml/2006/chartDrawing">
    <cdr:from>
      <cdr:x>0.75957</cdr:x>
      <cdr:y>0.27619</cdr:y>
    </cdr:from>
    <cdr:to>
      <cdr:x>0.9466</cdr:x>
      <cdr:y>0.33136</cdr:y>
    </cdr:to>
    <cdr:sp macro="" textlink="">
      <cdr:nvSpPr>
        <cdr:cNvPr id="205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80788" y="978621"/>
          <a:ext cx="733962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x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D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=0.76</a:t>
          </a:r>
          <a:endParaRPr lang="ja-JP" altLang="en-US" sz="1200" b="0" i="0" u="none" strike="noStrike" baseline="-2500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0.23394</cdr:x>
      <cdr:y>0.52579</cdr:y>
    </cdr:from>
    <cdr:to>
      <cdr:x>0.30373</cdr:x>
      <cdr:y>0.62817</cdr:y>
    </cdr:to>
    <cdr:sp macro="" textlink="">
      <cdr:nvSpPr>
        <cdr:cNvPr id="205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8061" y="1863035"/>
          <a:ext cx="273877" cy="3627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x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5</a:t>
          </a:r>
        </a:p>
      </cdr:txBody>
    </cdr:sp>
  </cdr:relSizeAnchor>
  <cdr:relSizeAnchor xmlns:cdr="http://schemas.openxmlformats.org/drawingml/2006/chartDrawing">
    <cdr:from>
      <cdr:x>0.52209</cdr:x>
      <cdr:y>0.34851</cdr:y>
    </cdr:from>
    <cdr:to>
      <cdr:x>0.66262</cdr:x>
      <cdr:y>0.40369</cdr:y>
    </cdr:to>
    <cdr:sp macro="" textlink="">
      <cdr:nvSpPr>
        <cdr:cNvPr id="205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8843" y="1234867"/>
          <a:ext cx="551482" cy="195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x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2</a:t>
          </a:r>
        </a:p>
      </cdr:txBody>
    </cdr:sp>
  </cdr:relSizeAnchor>
  <cdr:relSizeAnchor xmlns:cdr="http://schemas.openxmlformats.org/drawingml/2006/chartDrawing">
    <cdr:from>
      <cdr:x>0.37432</cdr:x>
      <cdr:y>0.43102</cdr:y>
    </cdr:from>
    <cdr:to>
      <cdr:x>0.51941</cdr:x>
      <cdr:y>0.4862</cdr:y>
    </cdr:to>
    <cdr:sp macro="" textlink="">
      <cdr:nvSpPr>
        <cdr:cNvPr id="205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8960" y="1527251"/>
          <a:ext cx="569377" cy="195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x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3</a:t>
          </a:r>
        </a:p>
      </cdr:txBody>
    </cdr:sp>
  </cdr:relSizeAnchor>
  <cdr:relSizeAnchor xmlns:cdr="http://schemas.openxmlformats.org/drawingml/2006/chartDrawing">
    <cdr:from>
      <cdr:x>0.28128</cdr:x>
      <cdr:y>0.48031</cdr:y>
    </cdr:from>
    <cdr:to>
      <cdr:x>0.40534</cdr:x>
      <cdr:y>0.53549</cdr:y>
    </cdr:to>
    <cdr:sp macro="" textlink="">
      <cdr:nvSpPr>
        <cdr:cNvPr id="206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3840" y="1701876"/>
          <a:ext cx="486849" cy="195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x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4</a:t>
          </a:r>
        </a:p>
      </cdr:txBody>
    </cdr:sp>
  </cdr:relSizeAnchor>
  <cdr:relSizeAnchor xmlns:cdr="http://schemas.openxmlformats.org/drawingml/2006/chartDrawing">
    <cdr:from>
      <cdr:x>0.17705</cdr:x>
      <cdr:y>0.07458</cdr:y>
    </cdr:from>
    <cdr:to>
      <cdr:x>0.3034</cdr:x>
      <cdr:y>0.14638</cdr:y>
    </cdr:to>
    <cdr:sp macro="" textlink="">
      <cdr:nvSpPr>
        <cdr:cNvPr id="1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4788" y="264246"/>
          <a:ext cx="495837" cy="25442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solidFill>
            <a:schemeClr val="tx1"/>
          </a:solidFill>
        </a:ln>
        <a:extLst xmlns:a="http://schemas.openxmlformats.org/drawingml/2006/main"/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R=1</a:t>
          </a:r>
          <a:endParaRPr lang="ja-JP" altLang="en-US" sz="1600" b="0" i="0" u="none" strike="noStrike" baseline="-2500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326924</xdr:colOff>
      <xdr:row>20</xdr:row>
      <xdr:rowOff>155426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889325</xdr:colOff>
      <xdr:row>3</xdr:row>
      <xdr:rowOff>66261</xdr:rowOff>
    </xdr:from>
    <xdr:to>
      <xdr:col>25</xdr:col>
      <xdr:colOff>156992</xdr:colOff>
      <xdr:row>23</xdr:row>
      <xdr:rowOff>114367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0.3276</cdr:x>
      <cdr:y>0.68202</cdr:y>
    </cdr:from>
    <cdr:to>
      <cdr:x>0.51247</cdr:x>
      <cdr:y>0.75254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300405" y="2383717"/>
          <a:ext cx="733855" cy="246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Arial" panose="020B0604020202020204" pitchFamily="34" charset="0"/>
              <a:cs typeface="Arial" panose="020B0604020202020204" pitchFamily="34" charset="0"/>
            </a:rPr>
            <a:t>Van Laar</a:t>
          </a:r>
          <a:endParaRPr lang="ja-JP" alt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0.4843</cdr:x>
      <cdr:y>0.52384</cdr:y>
    </cdr:from>
    <cdr:to>
      <cdr:x>0.63136</cdr:x>
      <cdr:y>0.58495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863707" y="1827745"/>
          <a:ext cx="565927" cy="213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Arial" panose="020B0604020202020204" pitchFamily="34" charset="0"/>
              <a:cs typeface="Arial" panose="020B0604020202020204" pitchFamily="34" charset="0"/>
            </a:rPr>
            <a:t>Wilson</a:t>
          </a:r>
          <a:endParaRPr lang="ja-JP" alt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0.16295</cdr:x>
      <cdr:y>0.18879</cdr:y>
    </cdr:from>
    <cdr:to>
      <cdr:x>0.48017</cdr:x>
      <cdr:y>0.2781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646813" y="659820"/>
          <a:ext cx="1259228" cy="3121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Arial" panose="020B0604020202020204" pitchFamily="34" charset="0"/>
              <a:cs typeface="Arial" panose="020B0604020202020204" pitchFamily="34" charset="0"/>
            </a:rPr>
            <a:t>Modified UNIFAC</a:t>
          </a:r>
          <a:endParaRPr lang="ja-JP" alt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0.25762</cdr:x>
      <cdr:y>0.01259</cdr:y>
    </cdr:from>
    <cdr:to>
      <cdr:x>0.56434</cdr:x>
      <cdr:y>0.0784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1022601" y="43995"/>
          <a:ext cx="1217533" cy="23001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Arial" panose="020B0604020202020204" pitchFamily="34" charset="0"/>
              <a:cs typeface="Arial" panose="020B0604020202020204" pitchFamily="34" charset="0"/>
            </a:rPr>
            <a:t>Methanol/Water</a:t>
          </a:r>
          <a:endParaRPr lang="ja-JP" alt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0.5699</cdr:x>
      <cdr:y>0.44427</cdr:y>
    </cdr:from>
    <cdr:to>
      <cdr:x>0.87662</cdr:x>
      <cdr:y>0.51479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2171307" y="1512550"/>
          <a:ext cx="1168603" cy="2400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>
              <a:latin typeface="Arial" panose="020B0604020202020204" pitchFamily="34" charset="0"/>
              <a:cs typeface="Arial" panose="020B0604020202020204" pitchFamily="34" charset="0"/>
            </a:rPr>
            <a:t>○</a:t>
          </a:r>
          <a:r>
            <a:rPr lang="en-US" altLang="ja-JP" sz="1000">
              <a:latin typeface="Arial" panose="020B0604020202020204" pitchFamily="34" charset="0"/>
              <a:cs typeface="Arial" panose="020B0604020202020204" pitchFamily="34" charset="0"/>
            </a:rPr>
            <a:t>: Experimental data</a:t>
          </a:r>
          <a:endParaRPr lang="ja-JP" alt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0.33403</cdr:x>
      <cdr:y>0.08689</cdr:y>
    </cdr:from>
    <cdr:to>
      <cdr:x>0.64076</cdr:x>
      <cdr:y>0.1574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1325940" y="303688"/>
          <a:ext cx="1217534" cy="246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Arial" panose="020B0604020202020204" pitchFamily="34" charset="0"/>
              <a:cs typeface="Arial" panose="020B0604020202020204" pitchFamily="34" charset="0"/>
            </a:rPr>
            <a:t>EOS/Predictive</a:t>
          </a:r>
          <a:r>
            <a:rPr lang="en-US" altLang="ja-JP" sz="1000" baseline="0">
              <a:latin typeface="Arial" panose="020B0604020202020204" pitchFamily="34" charset="0"/>
              <a:cs typeface="Arial" panose="020B0604020202020204" pitchFamily="34" charset="0"/>
            </a:rPr>
            <a:t> SRK</a:t>
          </a:r>
          <a:endParaRPr lang="ja-JP" alt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0.27412</cdr:x>
      <cdr:y>0.53391</cdr:y>
    </cdr:from>
    <cdr:to>
      <cdr:x>0.375</cdr:x>
      <cdr:y>0.69071</cdr:y>
    </cdr:to>
    <cdr:cxnSp macro="">
      <cdr:nvCxnSpPr>
        <cdr:cNvPr id="9" name="直線コネクタ 8"/>
        <cdr:cNvCxnSpPr/>
      </cdr:nvCxnSpPr>
      <cdr:spPr>
        <a:xfrm xmlns:a="http://schemas.openxmlformats.org/drawingml/2006/main">
          <a:off x="1054872" y="1862883"/>
          <a:ext cx="388229" cy="54707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0.39609</cdr:x>
      <cdr:y>0.32664</cdr:y>
    </cdr:from>
    <cdr:to>
      <cdr:x>0.52555</cdr:x>
      <cdr:y>0.53199</cdr:y>
    </cdr:to>
    <cdr:cxnSp macro="">
      <cdr:nvCxnSpPr>
        <cdr:cNvPr id="12" name="直線コネクタ 11"/>
        <cdr:cNvCxnSpPr/>
      </cdr:nvCxnSpPr>
      <cdr:spPr>
        <a:xfrm xmlns:a="http://schemas.openxmlformats.org/drawingml/2006/main">
          <a:off x="1524260" y="1139700"/>
          <a:ext cx="498197" cy="716488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tx1"/>
          </a:solidFill>
          <a:prstDash val="soli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0.49684</cdr:x>
      <cdr:y>0.13863</cdr:y>
    </cdr:from>
    <cdr:to>
      <cdr:x>0.55131</cdr:x>
      <cdr:y>0.2243</cdr:y>
    </cdr:to>
    <cdr:cxnSp macro="">
      <cdr:nvCxnSpPr>
        <cdr:cNvPr id="14" name="直線コネクタ 13"/>
        <cdr:cNvCxnSpPr/>
      </cdr:nvCxnSpPr>
      <cdr:spPr>
        <a:xfrm xmlns:a="http://schemas.openxmlformats.org/drawingml/2006/main">
          <a:off x="1911975" y="483706"/>
          <a:ext cx="209615" cy="298912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0.2567</cdr:x>
      <cdr:y>0.25467</cdr:y>
    </cdr:from>
    <cdr:to>
      <cdr:x>0.33259</cdr:x>
      <cdr:y>0.38396</cdr:y>
    </cdr:to>
    <cdr:cxnSp macro="">
      <cdr:nvCxnSpPr>
        <cdr:cNvPr id="16" name="直線コネクタ 15"/>
        <cdr:cNvCxnSpPr/>
      </cdr:nvCxnSpPr>
      <cdr:spPr>
        <a:xfrm xmlns:a="http://schemas.openxmlformats.org/drawingml/2006/main">
          <a:off x="1018954" y="890084"/>
          <a:ext cx="301256" cy="451884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0.49362</cdr:x>
      <cdr:y>0.25088</cdr:y>
    </cdr:from>
    <cdr:to>
      <cdr:x>0.6303</cdr:x>
      <cdr:y>0.46219</cdr:y>
    </cdr:to>
    <cdr:cxnSp macro="">
      <cdr:nvCxnSpPr>
        <cdr:cNvPr id="13" name="直線コネクタ 12"/>
        <cdr:cNvCxnSpPr/>
      </cdr:nvCxnSpPr>
      <cdr:spPr>
        <a:xfrm xmlns:a="http://schemas.openxmlformats.org/drawingml/2006/main">
          <a:off x="1899585" y="875334"/>
          <a:ext cx="525985" cy="73730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soli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"/>
  <sheetViews>
    <sheetView topLeftCell="A22" zoomScale="160" zoomScaleNormal="160" workbookViewId="0">
      <selection activeCell="H12" sqref="H12"/>
    </sheetView>
  </sheetViews>
  <sheetFormatPr defaultColWidth="12" defaultRowHeight="13.2"/>
  <cols>
    <col min="1" max="1" width="7.140625" style="11" customWidth="1"/>
    <col min="2" max="2" width="8.5703125" style="11" customWidth="1"/>
    <col min="3" max="3" width="8" style="11" customWidth="1"/>
    <col min="4" max="4" width="7.5703125" style="11" customWidth="1"/>
    <col min="5" max="5" width="12.5703125" style="11" customWidth="1"/>
    <col min="6" max="10" width="12" style="11"/>
    <col min="11" max="12" width="12.140625" style="11" bestFit="1" customWidth="1"/>
    <col min="13" max="16384" width="12" style="11"/>
  </cols>
  <sheetData>
    <row r="1" spans="1:12">
      <c r="A1" s="9" t="s">
        <v>1</v>
      </c>
      <c r="B1" s="10">
        <v>0.44400000000000001</v>
      </c>
      <c r="K1" s="11" t="s">
        <v>0</v>
      </c>
    </row>
    <row r="2" spans="1:12">
      <c r="A2" s="9" t="s">
        <v>8</v>
      </c>
      <c r="B2" s="10">
        <v>2</v>
      </c>
      <c r="K2" s="11" t="s">
        <v>6</v>
      </c>
      <c r="L2" s="11" t="s">
        <v>7</v>
      </c>
    </row>
    <row r="3" spans="1:12">
      <c r="C3" s="11" t="s">
        <v>10</v>
      </c>
      <c r="D3" s="11" t="s">
        <v>12</v>
      </c>
      <c r="E3" s="11" t="s">
        <v>11</v>
      </c>
      <c r="K3" s="12">
        <f>B4</f>
        <v>0.9047952319989212</v>
      </c>
      <c r="L3" s="11">
        <v>0</v>
      </c>
    </row>
    <row r="4" spans="1:12">
      <c r="A4" s="13" t="s">
        <v>2</v>
      </c>
      <c r="B4" s="17">
        <v>0.9047952319989212</v>
      </c>
      <c r="E4" s="14">
        <f>B4-D5</f>
        <v>3.4781088575908115E-7</v>
      </c>
      <c r="F4" s="16" t="s">
        <v>33</v>
      </c>
      <c r="K4" s="12">
        <f>B4</f>
        <v>0.9047952319989212</v>
      </c>
      <c r="L4" s="12">
        <f>B4</f>
        <v>0.9047952319989212</v>
      </c>
    </row>
    <row r="5" spans="1:12">
      <c r="A5" s="13" t="s">
        <v>3</v>
      </c>
      <c r="B5" s="18">
        <v>0.78922530287533832</v>
      </c>
      <c r="C5" s="15">
        <f xml:space="preserve"> -7.9982*B5^3 + 18.112*B5^2 - 15.73*B5 + 7.6029</f>
        <v>2.5380917892635946</v>
      </c>
      <c r="D5" s="12">
        <f>C5*B5/(1+(C5-1)*B5)</f>
        <v>0.90479488418803544</v>
      </c>
      <c r="E5" s="14">
        <f>(B2/(B2+1))*B5+(1/(B2+1))*B4-D6</f>
        <v>-1.3042183594214052E-6</v>
      </c>
      <c r="F5" s="16" t="s">
        <v>32</v>
      </c>
      <c r="K5" s="12">
        <f>B5</f>
        <v>0.78922530287533832</v>
      </c>
      <c r="L5" s="12">
        <f>D5</f>
        <v>0.90479488418803544</v>
      </c>
    </row>
    <row r="6" spans="1:12">
      <c r="A6" s="13" t="s">
        <v>4</v>
      </c>
      <c r="B6" s="18">
        <v>0.62391885789436718</v>
      </c>
      <c r="C6" s="15">
        <f t="shared" ref="C6:C8" si="0" xml:space="preserve"> -7.9982*B6^3 + 18.112*B6^2 - 15.73*B6 + 7.6029</f>
        <v>2.896630839451614</v>
      </c>
      <c r="D6" s="12">
        <f>C6*B6/(1+(C6-1)*B6)</f>
        <v>0.82774991680155863</v>
      </c>
      <c r="E6" s="14">
        <f>(B2/(B2+1))*B6+(1/(B2+1))*B4-D7</f>
        <v>-1.3043413255031666E-6</v>
      </c>
      <c r="F6" s="16" t="s">
        <v>31</v>
      </c>
      <c r="K6" s="12">
        <f>B5</f>
        <v>0.78922530287533832</v>
      </c>
      <c r="L6" s="12">
        <f>D6</f>
        <v>0.82774991680155863</v>
      </c>
    </row>
    <row r="7" spans="1:12">
      <c r="A7" s="13" t="s">
        <v>5</v>
      </c>
      <c r="B7" s="18">
        <v>0.41085558482065032</v>
      </c>
      <c r="C7" s="15">
        <f t="shared" si="0"/>
        <v>3.6427869746073709</v>
      </c>
      <c r="D7" s="12">
        <f>C7*B7/(1+(C7-1)*B7)</f>
        <v>0.71754562027054403</v>
      </c>
      <c r="E7" s="14">
        <f>(B2/(B2+1))*B7+(1/(B2+1))*B4-D8</f>
        <v>-1.1093945353479739E-6</v>
      </c>
      <c r="F7" s="16" t="s">
        <v>30</v>
      </c>
      <c r="K7" s="12">
        <f>B6</f>
        <v>0.62391885789436718</v>
      </c>
      <c r="L7" s="12">
        <f>D6</f>
        <v>0.82774991680155863</v>
      </c>
    </row>
    <row r="8" spans="1:12">
      <c r="A8" s="13" t="s">
        <v>9</v>
      </c>
      <c r="B8" s="19">
        <v>0.21359698900992763</v>
      </c>
      <c r="C8" s="15">
        <f t="shared" si="0"/>
        <v>4.9914122476633089</v>
      </c>
      <c r="D8" s="12">
        <f>C8*B8/(1+(C8-1)*B8)</f>
        <v>0.57550324327460922</v>
      </c>
      <c r="E8" s="14">
        <f>(B2/(B2+1))*B8+(1/(B2+1))*B4-B1</f>
        <v>-3.5966604078896403E-6</v>
      </c>
      <c r="F8" s="16" t="s">
        <v>29</v>
      </c>
      <c r="K8" s="12">
        <f>B6</f>
        <v>0.62391885789436718</v>
      </c>
      <c r="L8" s="12">
        <f>D7</f>
        <v>0.71754562027054403</v>
      </c>
    </row>
    <row r="9" spans="1:12">
      <c r="A9" s="13"/>
      <c r="E9" s="16">
        <f>SUMSQ(E4:E8)</f>
        <v>1.7689986559460555E-11</v>
      </c>
      <c r="K9" s="12">
        <f>B7</f>
        <v>0.41085558482065032</v>
      </c>
      <c r="L9" s="12">
        <f>D7</f>
        <v>0.71754562027054403</v>
      </c>
    </row>
    <row r="10" spans="1:12">
      <c r="A10" s="13"/>
      <c r="E10" s="16"/>
      <c r="K10" s="12">
        <f>B7</f>
        <v>0.41085558482065032</v>
      </c>
      <c r="L10" s="12">
        <f>D8</f>
        <v>0.57550324327460922</v>
      </c>
    </row>
    <row r="11" spans="1:12">
      <c r="E11" s="16"/>
      <c r="K11" s="12">
        <f>B8</f>
        <v>0.21359698900992763</v>
      </c>
      <c r="L11" s="12">
        <f>D8</f>
        <v>0.57550324327460922</v>
      </c>
    </row>
    <row r="12" spans="1:12">
      <c r="K12" s="12">
        <f>B8</f>
        <v>0.21359698900992763</v>
      </c>
      <c r="L12" s="11">
        <f>B1</f>
        <v>0.44400000000000001</v>
      </c>
    </row>
    <row r="13" spans="1:12" ht="18">
      <c r="A13" s="13"/>
      <c r="D13" s="20"/>
      <c r="K13" s="11">
        <v>0</v>
      </c>
      <c r="L13" s="11">
        <f>B1</f>
        <v>0.44400000000000001</v>
      </c>
    </row>
    <row r="14" spans="1:12">
      <c r="A14" s="13"/>
    </row>
    <row r="15" spans="1:12">
      <c r="A15" s="13"/>
      <c r="K15" s="11">
        <v>0</v>
      </c>
      <c r="L15" s="11">
        <v>0</v>
      </c>
    </row>
    <row r="16" spans="1:12">
      <c r="A16" s="13"/>
      <c r="K16" s="11">
        <v>1</v>
      </c>
      <c r="L16" s="11">
        <v>1</v>
      </c>
    </row>
    <row r="18" spans="11:12">
      <c r="K18" s="12">
        <f>B8</f>
        <v>0.21359698900992763</v>
      </c>
      <c r="L18" s="11">
        <f>B1</f>
        <v>0.44400000000000001</v>
      </c>
    </row>
    <row r="19" spans="11:12">
      <c r="K19" s="12">
        <f>B4</f>
        <v>0.9047952319989212</v>
      </c>
      <c r="L19" s="12">
        <f>B4</f>
        <v>0.9047952319989212</v>
      </c>
    </row>
    <row r="21" spans="11:12">
      <c r="K21" s="1">
        <v>0</v>
      </c>
      <c r="L21" s="1">
        <v>0</v>
      </c>
    </row>
    <row r="22" spans="11:12">
      <c r="K22" s="1">
        <v>0.05</v>
      </c>
      <c r="L22" s="1">
        <v>0.26600000000000001</v>
      </c>
    </row>
    <row r="23" spans="11:12">
      <c r="K23" s="1">
        <v>0.1</v>
      </c>
      <c r="L23" s="1">
        <v>0.40799999999999997</v>
      </c>
    </row>
    <row r="24" spans="11:12">
      <c r="K24" s="1">
        <v>0.15</v>
      </c>
      <c r="L24" s="1">
        <v>0.497</v>
      </c>
    </row>
    <row r="25" spans="11:12">
      <c r="K25" s="1">
        <v>0.2</v>
      </c>
      <c r="L25" s="1">
        <v>0.56000000000000005</v>
      </c>
    </row>
    <row r="26" spans="11:12">
      <c r="K26" s="1">
        <v>0.3</v>
      </c>
      <c r="L26" s="1">
        <v>0.64800000000000002</v>
      </c>
    </row>
    <row r="27" spans="11:12">
      <c r="K27" s="1">
        <v>0.4</v>
      </c>
      <c r="L27" s="1">
        <v>0.71299999999999997</v>
      </c>
    </row>
    <row r="28" spans="11:12">
      <c r="K28" s="1">
        <v>0.5</v>
      </c>
      <c r="L28" s="1">
        <v>0.76700000000000002</v>
      </c>
    </row>
    <row r="29" spans="11:12">
      <c r="K29" s="1">
        <v>0.6</v>
      </c>
      <c r="L29" s="1">
        <v>0.81599999999999995</v>
      </c>
    </row>
    <row r="30" spans="11:12">
      <c r="K30" s="1">
        <v>0.7</v>
      </c>
      <c r="L30" s="1">
        <v>0.86299999999999999</v>
      </c>
    </row>
    <row r="31" spans="11:12">
      <c r="K31" s="1">
        <v>0.8</v>
      </c>
      <c r="L31" s="1">
        <v>0.90900000000000003</v>
      </c>
    </row>
    <row r="32" spans="11:12">
      <c r="K32" s="1">
        <v>0.9</v>
      </c>
      <c r="L32" s="1">
        <v>0.95399999999999996</v>
      </c>
    </row>
    <row r="33" spans="11:12" ht="13.8" customHeight="1">
      <c r="K33" s="1">
        <v>1</v>
      </c>
      <c r="L33" s="1">
        <v>1</v>
      </c>
    </row>
    <row r="34" spans="11:12" ht="13.8" customHeight="1"/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"/>
  <sheetViews>
    <sheetView workbookViewId="0">
      <selection activeCell="I19" sqref="I19"/>
    </sheetView>
  </sheetViews>
  <sheetFormatPr defaultColWidth="12" defaultRowHeight="13.2"/>
  <cols>
    <col min="1" max="1" width="7.140625" style="11" customWidth="1"/>
    <col min="2" max="2" width="8.5703125" style="11" customWidth="1"/>
    <col min="3" max="3" width="8" style="11" customWidth="1"/>
    <col min="4" max="4" width="7.5703125" style="11" customWidth="1"/>
    <col min="5" max="5" width="17.42578125" style="11" bestFit="1" customWidth="1"/>
    <col min="6" max="10" width="12" style="11"/>
    <col min="11" max="12" width="12.140625" style="11" bestFit="1" customWidth="1"/>
    <col min="13" max="16384" width="12" style="11"/>
  </cols>
  <sheetData>
    <row r="1" spans="1:12">
      <c r="A1" s="9" t="s">
        <v>1</v>
      </c>
      <c r="B1" s="10">
        <v>0.44400000000000001</v>
      </c>
      <c r="K1" s="11" t="s">
        <v>0</v>
      </c>
    </row>
    <row r="2" spans="1:12">
      <c r="A2" s="9" t="s">
        <v>8</v>
      </c>
      <c r="B2" s="10">
        <v>1</v>
      </c>
      <c r="K2" s="11" t="s">
        <v>6</v>
      </c>
      <c r="L2" s="11" t="s">
        <v>7</v>
      </c>
    </row>
    <row r="3" spans="1:12">
      <c r="C3" s="11" t="s">
        <v>10</v>
      </c>
      <c r="D3" s="11" t="s">
        <v>12</v>
      </c>
      <c r="E3" s="11" t="s">
        <v>11</v>
      </c>
      <c r="K3" s="12">
        <f>B4</f>
        <v>0.760756588822743</v>
      </c>
      <c r="L3" s="11">
        <v>0</v>
      </c>
    </row>
    <row r="4" spans="1:12">
      <c r="A4" s="13" t="s">
        <v>2</v>
      </c>
      <c r="B4" s="12">
        <v>0.760756588822743</v>
      </c>
      <c r="E4" s="14">
        <f>B4-D5</f>
        <v>4.0368333222851049E-6</v>
      </c>
      <c r="K4" s="12">
        <f>B4</f>
        <v>0.760756588822743</v>
      </c>
      <c r="L4" s="12">
        <f>B4</f>
        <v>0.760756588822743</v>
      </c>
    </row>
    <row r="5" spans="1:12">
      <c r="A5" s="13" t="s">
        <v>3</v>
      </c>
      <c r="B5" s="12">
        <v>0.49070075598427382</v>
      </c>
      <c r="C5" s="15">
        <f xml:space="preserve"> -7.9982*B5^3 + 18.112*B5^2 - 15.73*B5 + 7.6029</f>
        <v>3.3002923171346898</v>
      </c>
      <c r="D5" s="12">
        <f>C5*B5/(1+(C5-1)*B5)</f>
        <v>0.76075255198942071</v>
      </c>
      <c r="E5" s="14">
        <f>(B2/(B2+1))*B5+(1/(B2+1))*B4-D6</f>
        <v>1.1827333012970342E-6</v>
      </c>
      <c r="K5" s="12">
        <f>B5</f>
        <v>0.49070075598427382</v>
      </c>
      <c r="L5" s="12">
        <f>D5</f>
        <v>0.76075255198942071</v>
      </c>
    </row>
    <row r="6" spans="1:12">
      <c r="A6" s="13" t="s">
        <v>4</v>
      </c>
      <c r="B6" s="12">
        <v>0.27009527066270561</v>
      </c>
      <c r="C6" s="15">
        <f t="shared" ref="C6:C8" si="0" xml:space="preserve"> -7.9982*B6^3 + 18.112*B6^2 - 15.73*B6 + 7.6029</f>
        <v>4.5180028722237546</v>
      </c>
      <c r="D6" s="12">
        <f>C6*B6/(1+(C6-1)*B6)</f>
        <v>0.62572748967020708</v>
      </c>
      <c r="E6" s="14">
        <f>(B2/(B2+1))*B6+(1/(B2+1))*B4-D7</f>
        <v>1.1170617360001245E-6</v>
      </c>
      <c r="K6" s="12">
        <f>B5</f>
        <v>0.49070075598427382</v>
      </c>
      <c r="L6" s="12">
        <f>D6</f>
        <v>0.62572748967020708</v>
      </c>
    </row>
    <row r="7" spans="1:12">
      <c r="A7" s="13" t="s">
        <v>5</v>
      </c>
      <c r="B7" s="12">
        <v>0.16220648635587828</v>
      </c>
      <c r="C7" s="15">
        <f t="shared" si="0"/>
        <v>5.4938010267994786</v>
      </c>
      <c r="D7" s="12">
        <f>C7*B7/(1+(C7-1)*B7)</f>
        <v>0.51542481268098828</v>
      </c>
      <c r="E7" s="14">
        <f>(B2/(B2+1))*B7+(1/(B2+1))*B4-D8</f>
        <v>-2.1213893572347153E-6</v>
      </c>
      <c r="K7" s="12">
        <f>B6</f>
        <v>0.27009527066270561</v>
      </c>
      <c r="L7" s="12">
        <f>D6</f>
        <v>0.62572748967020708</v>
      </c>
    </row>
    <row r="8" spans="1:12">
      <c r="A8" s="13" t="s">
        <v>9</v>
      </c>
      <c r="B8" s="12">
        <v>0.12723553252223579</v>
      </c>
      <c r="C8" s="15">
        <f t="shared" si="0"/>
        <v>5.8782233820698497</v>
      </c>
      <c r="D8" s="12">
        <f>C8*B8/(1+(C8-1)*B8)</f>
        <v>0.46148365897866789</v>
      </c>
      <c r="E8" s="14">
        <f>(B2/(B2+1))*B8+(1/(B2+1))*B4-B1</f>
        <v>-3.9393275105825687E-6</v>
      </c>
      <c r="K8" s="12">
        <f>B6</f>
        <v>0.27009527066270561</v>
      </c>
      <c r="L8" s="12">
        <f>D7</f>
        <v>0.51542481268098828</v>
      </c>
    </row>
    <row r="9" spans="1:12">
      <c r="A9" s="13"/>
      <c r="E9" s="16">
        <f>SUMSQ(E4:E8)</f>
        <v>3.8961302296565364E-11</v>
      </c>
      <c r="K9" s="12">
        <f>B7</f>
        <v>0.16220648635587828</v>
      </c>
      <c r="L9" s="12">
        <f>D7</f>
        <v>0.51542481268098828</v>
      </c>
    </row>
    <row r="10" spans="1:12">
      <c r="A10" s="13"/>
      <c r="E10" s="16"/>
      <c r="K10" s="12">
        <f>B7</f>
        <v>0.16220648635587828</v>
      </c>
      <c r="L10" s="12">
        <f>D8</f>
        <v>0.46148365897866789</v>
      </c>
    </row>
    <row r="11" spans="1:12">
      <c r="E11" s="16"/>
      <c r="K11" s="12">
        <f>B8</f>
        <v>0.12723553252223579</v>
      </c>
      <c r="L11" s="12">
        <f>D8</f>
        <v>0.46148365897866789</v>
      </c>
    </row>
    <row r="12" spans="1:12">
      <c r="K12" s="12">
        <f>B8</f>
        <v>0.12723553252223579</v>
      </c>
      <c r="L12" s="11">
        <f>B1</f>
        <v>0.44400000000000001</v>
      </c>
    </row>
    <row r="13" spans="1:12">
      <c r="A13" s="13"/>
      <c r="K13" s="11">
        <v>0</v>
      </c>
      <c r="L13" s="11">
        <f>B1</f>
        <v>0.44400000000000001</v>
      </c>
    </row>
    <row r="14" spans="1:12">
      <c r="A14" s="13"/>
    </row>
    <row r="15" spans="1:12">
      <c r="A15" s="13"/>
      <c r="K15" s="11">
        <v>0</v>
      </c>
      <c r="L15" s="11">
        <v>0</v>
      </c>
    </row>
    <row r="16" spans="1:12">
      <c r="A16" s="13"/>
      <c r="K16" s="11">
        <v>1</v>
      </c>
      <c r="L16" s="11">
        <v>1</v>
      </c>
    </row>
    <row r="18" spans="11:12">
      <c r="K18" s="12">
        <f>B8</f>
        <v>0.12723553252223579</v>
      </c>
      <c r="L18" s="11">
        <f>B1</f>
        <v>0.44400000000000001</v>
      </c>
    </row>
    <row r="19" spans="11:12">
      <c r="K19" s="12">
        <f>B4</f>
        <v>0.760756588822743</v>
      </c>
      <c r="L19" s="12">
        <f>B4</f>
        <v>0.760756588822743</v>
      </c>
    </row>
    <row r="21" spans="11:12">
      <c r="K21" s="1">
        <v>0</v>
      </c>
      <c r="L21" s="1">
        <v>0</v>
      </c>
    </row>
    <row r="22" spans="11:12">
      <c r="K22" s="1">
        <v>0.05</v>
      </c>
      <c r="L22" s="1">
        <v>0.26600000000000001</v>
      </c>
    </row>
    <row r="23" spans="11:12">
      <c r="K23" s="1">
        <v>0.1</v>
      </c>
      <c r="L23" s="1">
        <v>0.40799999999999997</v>
      </c>
    </row>
    <row r="24" spans="11:12">
      <c r="K24" s="1">
        <v>0.15</v>
      </c>
      <c r="L24" s="1">
        <v>0.497</v>
      </c>
    </row>
    <row r="25" spans="11:12">
      <c r="K25" s="1">
        <v>0.2</v>
      </c>
      <c r="L25" s="1">
        <v>0.56000000000000005</v>
      </c>
    </row>
    <row r="26" spans="11:12">
      <c r="K26" s="1">
        <v>0.3</v>
      </c>
      <c r="L26" s="1">
        <v>0.64800000000000002</v>
      </c>
    </row>
    <row r="27" spans="11:12">
      <c r="K27" s="1">
        <v>0.4</v>
      </c>
      <c r="L27" s="1">
        <v>0.71299999999999997</v>
      </c>
    </row>
    <row r="28" spans="11:12">
      <c r="K28" s="1">
        <v>0.5</v>
      </c>
      <c r="L28" s="1">
        <v>0.76700000000000002</v>
      </c>
    </row>
    <row r="29" spans="11:12">
      <c r="K29" s="1">
        <v>0.6</v>
      </c>
      <c r="L29" s="1">
        <v>0.81599999999999995</v>
      </c>
    </row>
    <row r="30" spans="11:12">
      <c r="K30" s="1">
        <v>0.7</v>
      </c>
      <c r="L30" s="1">
        <v>0.86299999999999999</v>
      </c>
    </row>
    <row r="31" spans="11:12">
      <c r="K31" s="1">
        <v>0.8</v>
      </c>
      <c r="L31" s="1">
        <v>0.90900000000000003</v>
      </c>
    </row>
    <row r="32" spans="11:12">
      <c r="K32" s="1">
        <v>0.9</v>
      </c>
      <c r="L32" s="1">
        <v>0.95399999999999996</v>
      </c>
    </row>
    <row r="33" spans="11:12" ht="13.8" customHeight="1">
      <c r="K33" s="1">
        <v>1</v>
      </c>
      <c r="L33" s="1">
        <v>1</v>
      </c>
    </row>
    <row r="34" spans="11:12" ht="13.8" customHeight="1"/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tabSelected="1" zoomScale="208" zoomScaleNormal="208" workbookViewId="0">
      <selection activeCell="L5" sqref="L5"/>
    </sheetView>
  </sheetViews>
  <sheetFormatPr defaultColWidth="9.42578125" defaultRowHeight="13.2"/>
  <cols>
    <col min="1" max="16" width="9.42578125" style="1"/>
    <col min="17" max="17" width="18.42578125" style="1" customWidth="1"/>
    <col min="18" max="16384" width="9.42578125" style="1"/>
  </cols>
  <sheetData>
    <row r="1" spans="1:26">
      <c r="A1" s="1" t="s">
        <v>28</v>
      </c>
      <c r="B1" s="2"/>
      <c r="C1" s="3"/>
      <c r="R1" s="1">
        <v>0</v>
      </c>
      <c r="S1" s="1">
        <v>0</v>
      </c>
      <c r="X1" s="1" t="s">
        <v>18</v>
      </c>
    </row>
    <row r="2" spans="1:26">
      <c r="A2" s="4" t="s">
        <v>13</v>
      </c>
      <c r="B2" s="5" t="s">
        <v>14</v>
      </c>
      <c r="C2" s="6"/>
      <c r="E2" s="7" t="s">
        <v>15</v>
      </c>
      <c r="F2" s="1" t="s">
        <v>16</v>
      </c>
      <c r="G2" s="1" t="s">
        <v>17</v>
      </c>
      <c r="R2" s="1">
        <v>1</v>
      </c>
      <c r="S2" s="1">
        <v>1</v>
      </c>
      <c r="X2" s="1" t="s">
        <v>19</v>
      </c>
      <c r="Y2" s="1" t="s">
        <v>20</v>
      </c>
      <c r="Z2" s="1" t="s">
        <v>21</v>
      </c>
    </row>
    <row r="3" spans="1:26">
      <c r="A3" s="1">
        <v>0</v>
      </c>
      <c r="B3" s="1">
        <v>0</v>
      </c>
      <c r="G3" s="1">
        <v>0</v>
      </c>
      <c r="X3" s="1">
        <v>100</v>
      </c>
      <c r="Y3" s="1">
        <v>0</v>
      </c>
      <c r="Z3" s="1">
        <v>0</v>
      </c>
    </row>
    <row r="4" spans="1:26">
      <c r="A4" s="1">
        <v>0.05</v>
      </c>
      <c r="B4" s="1">
        <v>0.26600000000000001</v>
      </c>
      <c r="E4" s="1">
        <f>B4*(1-A4)/A4/(1-B4)</f>
        <v>6.885558583106266</v>
      </c>
      <c r="F4" s="1">
        <f xml:space="preserve"> -7.9982*A4^3 + 18.112*A4^2 - 15.73*A4 + 7.6029</f>
        <v>6.8606802249999994</v>
      </c>
      <c r="G4" s="1">
        <f>F4*A4/(1+(F4-1)*A4)</f>
        <v>0.26529388110865132</v>
      </c>
      <c r="X4" s="1">
        <v>98.4</v>
      </c>
      <c r="Y4" s="1">
        <v>1.2E-2</v>
      </c>
      <c r="Z4" s="1">
        <v>6.8000000000000005E-2</v>
      </c>
    </row>
    <row r="5" spans="1:26">
      <c r="A5" s="1">
        <v>0.1</v>
      </c>
      <c r="B5" s="1">
        <v>0.40799999999999997</v>
      </c>
      <c r="E5" s="1">
        <f t="shared" ref="E5:E14" si="0">B5*(1-A5)/A5/(1-B5)</f>
        <v>6.2027027027027017</v>
      </c>
      <c r="F5" s="1">
        <f t="shared" ref="F5:F14" si="1" xml:space="preserve"> -7.9982*A5^3 + 18.112*A5^2 - 15.73*A5 + 7.6029</f>
        <v>6.2030218000000001</v>
      </c>
      <c r="G5" s="1">
        <f t="shared" ref="G5:G14" si="2">F5*A5/(1+(F5-1)*A5)</f>
        <v>0.40801242552977202</v>
      </c>
      <c r="X5" s="1">
        <v>96.9</v>
      </c>
      <c r="Y5" s="1">
        <v>0.02</v>
      </c>
      <c r="Z5" s="1">
        <v>0.121</v>
      </c>
    </row>
    <row r="6" spans="1:26">
      <c r="A6" s="1">
        <v>0.15</v>
      </c>
      <c r="B6" s="1">
        <v>0.497</v>
      </c>
      <c r="E6" s="1">
        <f t="shared" si="0"/>
        <v>5.5990722332670648</v>
      </c>
      <c r="F6" s="1">
        <f t="shared" si="1"/>
        <v>5.623926075</v>
      </c>
      <c r="G6" s="1">
        <f t="shared" si="2"/>
        <v>0.49810724765986214</v>
      </c>
      <c r="X6" s="1">
        <v>95.8</v>
      </c>
      <c r="Y6" s="1">
        <v>2.5999999999999999E-2</v>
      </c>
      <c r="Z6" s="1">
        <v>0.159</v>
      </c>
    </row>
    <row r="7" spans="1:26">
      <c r="A7" s="1">
        <v>0.2</v>
      </c>
      <c r="B7" s="1">
        <v>0.56000000000000005</v>
      </c>
      <c r="E7" s="1">
        <f t="shared" si="0"/>
        <v>5.0909090909090917</v>
      </c>
      <c r="F7" s="1">
        <f t="shared" si="1"/>
        <v>5.1173944000000002</v>
      </c>
      <c r="G7" s="1">
        <f t="shared" si="2"/>
        <v>0.56127816517403262</v>
      </c>
      <c r="X7" s="1">
        <v>95.1</v>
      </c>
      <c r="Y7" s="1">
        <v>3.3000000000000002E-2</v>
      </c>
      <c r="Z7" s="1">
        <v>0.188</v>
      </c>
    </row>
    <row r="8" spans="1:26">
      <c r="A8" s="1">
        <v>0.3</v>
      </c>
      <c r="B8" s="1">
        <v>0.64800000000000002</v>
      </c>
      <c r="E8" s="1">
        <f t="shared" si="0"/>
        <v>4.2954545454545459</v>
      </c>
      <c r="F8" s="1">
        <f t="shared" si="1"/>
        <v>4.2980285999999994</v>
      </c>
      <c r="G8" s="1">
        <f t="shared" si="2"/>
        <v>0.6481366336521982</v>
      </c>
      <c r="X8" s="1">
        <v>94.1</v>
      </c>
      <c r="Y8" s="1">
        <v>3.5999999999999997E-2</v>
      </c>
      <c r="Z8" s="1">
        <v>0.215</v>
      </c>
    </row>
    <row r="9" spans="1:26">
      <c r="A9" s="1">
        <v>0.4</v>
      </c>
      <c r="B9" s="1">
        <v>0.71299999999999997</v>
      </c>
      <c r="E9" s="1">
        <f t="shared" si="0"/>
        <v>3.726480836236933</v>
      </c>
      <c r="F9" s="1">
        <f t="shared" si="1"/>
        <v>3.6969351999999995</v>
      </c>
      <c r="G9" s="1">
        <f t="shared" si="2"/>
        <v>0.71136834648236535</v>
      </c>
      <c r="X9" s="1">
        <v>92.2</v>
      </c>
      <c r="Y9" s="1">
        <v>5.2999999999999999E-2</v>
      </c>
      <c r="Z9" s="1">
        <v>0.27500000000000002</v>
      </c>
    </row>
    <row r="10" spans="1:26">
      <c r="A10" s="1">
        <v>0.5</v>
      </c>
      <c r="B10" s="1">
        <v>0.76700000000000002</v>
      </c>
      <c r="E10" s="1">
        <f t="shared" si="0"/>
        <v>3.2918454935622319</v>
      </c>
      <c r="F10" s="1">
        <f t="shared" si="1"/>
        <v>3.2661249999999988</v>
      </c>
      <c r="G10" s="1">
        <f t="shared" si="2"/>
        <v>0.76559524158340408</v>
      </c>
      <c r="X10" s="1">
        <v>90</v>
      </c>
      <c r="Y10" s="1">
        <v>7.3999999999999996E-2</v>
      </c>
      <c r="Z10" s="1">
        <v>0.35599999999999998</v>
      </c>
    </row>
    <row r="11" spans="1:26">
      <c r="A11" s="1">
        <v>0.6</v>
      </c>
      <c r="B11" s="1">
        <v>0.81599999999999995</v>
      </c>
      <c r="E11" s="1">
        <f t="shared" si="0"/>
        <v>2.9565217391304341</v>
      </c>
      <c r="F11" s="1">
        <f t="shared" si="1"/>
        <v>2.9576087999999983</v>
      </c>
      <c r="G11" s="1">
        <f t="shared" si="2"/>
        <v>0.81605518874098826</v>
      </c>
      <c r="X11" s="1">
        <v>88.6</v>
      </c>
      <c r="Y11" s="1">
        <v>8.6999999999999994E-2</v>
      </c>
      <c r="Z11" s="1">
        <v>0.39500000000000002</v>
      </c>
    </row>
    <row r="12" spans="1:26">
      <c r="A12" s="1">
        <v>0.7</v>
      </c>
      <c r="B12" s="1">
        <v>0.86299999999999999</v>
      </c>
      <c r="E12" s="1">
        <f t="shared" si="0"/>
        <v>2.6996871741397288</v>
      </c>
      <c r="F12" s="1">
        <f t="shared" si="1"/>
        <v>2.7233973999999987</v>
      </c>
      <c r="G12" s="1">
        <f t="shared" si="2"/>
        <v>0.86403056252124466</v>
      </c>
      <c r="X12" s="1">
        <v>86.9</v>
      </c>
      <c r="Y12" s="1">
        <v>0.108</v>
      </c>
      <c r="Z12" s="1">
        <v>0.44</v>
      </c>
    </row>
    <row r="13" spans="1:26">
      <c r="A13" s="1">
        <v>0.8</v>
      </c>
      <c r="B13" s="1">
        <v>0.90900000000000003</v>
      </c>
      <c r="E13" s="1">
        <f t="shared" si="0"/>
        <v>2.4972527472527477</v>
      </c>
      <c r="F13" s="1">
        <f t="shared" si="1"/>
        <v>2.5155015999999994</v>
      </c>
      <c r="G13" s="1">
        <f t="shared" si="2"/>
        <v>0.90960048621920875</v>
      </c>
      <c r="X13" s="1">
        <v>85.4</v>
      </c>
      <c r="Y13" s="1">
        <v>0.129</v>
      </c>
      <c r="Z13" s="1">
        <v>0.48799999999999999</v>
      </c>
    </row>
    <row r="14" spans="1:26">
      <c r="A14" s="1">
        <v>0.9</v>
      </c>
      <c r="B14" s="1">
        <v>0.95399999999999996</v>
      </c>
      <c r="C14" s="8"/>
      <c r="E14" s="1">
        <f t="shared" si="0"/>
        <v>2.3043478260869539</v>
      </c>
      <c r="F14" s="1">
        <f t="shared" si="1"/>
        <v>2.2859321999999995</v>
      </c>
      <c r="G14" s="1">
        <f t="shared" si="2"/>
        <v>0.95364659845899591</v>
      </c>
      <c r="X14" s="1">
        <v>83.4</v>
      </c>
      <c r="Y14" s="1">
        <v>0.16400000000000001</v>
      </c>
      <c r="Z14" s="1">
        <v>0.53700000000000003</v>
      </c>
    </row>
    <row r="15" spans="1:26">
      <c r="A15" s="1">
        <v>1</v>
      </c>
      <c r="B15" s="1">
        <v>1</v>
      </c>
      <c r="G15" s="1">
        <v>1</v>
      </c>
      <c r="X15" s="1">
        <v>82</v>
      </c>
      <c r="Y15" s="1">
        <v>0.191</v>
      </c>
      <c r="Z15" s="1">
        <v>0.57199999999999995</v>
      </c>
    </row>
    <row r="16" spans="1:26">
      <c r="X16" s="1">
        <v>79.099999999999994</v>
      </c>
      <c r="Y16" s="1">
        <v>0.26800000000000002</v>
      </c>
      <c r="Z16" s="1">
        <v>0.64800000000000002</v>
      </c>
    </row>
    <row r="17" spans="24:26">
      <c r="X17" s="1">
        <v>78.099999999999994</v>
      </c>
      <c r="Y17" s="1">
        <v>0.29399999999999998</v>
      </c>
      <c r="Z17" s="1">
        <v>0.66600000000000004</v>
      </c>
    </row>
    <row r="18" spans="24:26">
      <c r="X18" s="1">
        <v>76.5</v>
      </c>
      <c r="Y18" s="1">
        <v>0.35199999999999998</v>
      </c>
      <c r="Z18" s="1">
        <v>0.70399999999999996</v>
      </c>
    </row>
    <row r="19" spans="24:26">
      <c r="X19" s="1">
        <v>75.3</v>
      </c>
      <c r="Y19" s="1">
        <v>0.40200000000000002</v>
      </c>
      <c r="Z19" s="1">
        <v>0.73399999999999999</v>
      </c>
    </row>
    <row r="20" spans="24:26">
      <c r="X20" s="1">
        <v>74.2</v>
      </c>
      <c r="Y20" s="1">
        <v>0.45400000000000001</v>
      </c>
      <c r="Z20" s="1">
        <v>0.76</v>
      </c>
    </row>
    <row r="21" spans="24:26">
      <c r="X21" s="1">
        <v>73.2</v>
      </c>
      <c r="Y21" s="1">
        <v>0.502</v>
      </c>
      <c r="Z21" s="1">
        <v>0.78500000000000003</v>
      </c>
    </row>
    <row r="22" spans="24:26">
      <c r="X22" s="1">
        <v>72</v>
      </c>
      <c r="Y22" s="1">
        <v>0.56299999999999994</v>
      </c>
      <c r="Z22" s="1">
        <v>0.81200000000000006</v>
      </c>
    </row>
    <row r="23" spans="24:26">
      <c r="X23" s="1">
        <v>70.900000000000006</v>
      </c>
      <c r="Y23" s="1">
        <v>0.624</v>
      </c>
      <c r="Z23" s="1">
        <v>0.83499999999999996</v>
      </c>
    </row>
    <row r="24" spans="24:26">
      <c r="X24" s="1">
        <v>69.2</v>
      </c>
      <c r="Y24" s="1">
        <v>0.71699999999999997</v>
      </c>
      <c r="Z24" s="1">
        <v>0.877</v>
      </c>
    </row>
    <row r="25" spans="24:26">
      <c r="X25" s="1">
        <v>68.099999999999994</v>
      </c>
      <c r="Y25" s="1">
        <v>0.79</v>
      </c>
      <c r="Z25" s="1">
        <v>0.91</v>
      </c>
    </row>
    <row r="26" spans="24:26">
      <c r="X26" s="1">
        <v>67.2</v>
      </c>
      <c r="Y26" s="1">
        <v>0.84299999999999997</v>
      </c>
      <c r="Z26" s="1">
        <v>0.93</v>
      </c>
    </row>
    <row r="27" spans="24:26">
      <c r="X27" s="1">
        <v>66.900000000000006</v>
      </c>
      <c r="Y27" s="1">
        <v>0.85699999999999998</v>
      </c>
      <c r="Z27" s="1">
        <v>0.93899999999999995</v>
      </c>
    </row>
    <row r="28" spans="24:26">
      <c r="X28" s="1">
        <v>65.7</v>
      </c>
      <c r="Y28" s="1">
        <v>0.93799999999999994</v>
      </c>
      <c r="Z28" s="1">
        <v>0.97099999999999997</v>
      </c>
    </row>
    <row r="29" spans="24:26">
      <c r="X29" s="1">
        <v>65</v>
      </c>
      <c r="Y29" s="1">
        <v>1</v>
      </c>
      <c r="Z29" s="1">
        <v>1</v>
      </c>
    </row>
    <row r="43" spans="1:6">
      <c r="A43" s="1" t="s">
        <v>27</v>
      </c>
    </row>
    <row r="44" spans="1:6">
      <c r="E44" s="1" t="s">
        <v>26</v>
      </c>
    </row>
    <row r="45" spans="1:6">
      <c r="C45" s="1" t="s">
        <v>25</v>
      </c>
    </row>
    <row r="46" spans="1:6">
      <c r="A46" s="1" t="s">
        <v>22</v>
      </c>
    </row>
    <row r="47" spans="1:6">
      <c r="A47" s="1" t="s">
        <v>23</v>
      </c>
      <c r="B47" s="1" t="s">
        <v>24</v>
      </c>
      <c r="C47" s="1" t="s">
        <v>23</v>
      </c>
      <c r="D47" s="1" t="s">
        <v>24</v>
      </c>
      <c r="E47" s="1" t="s">
        <v>23</v>
      </c>
      <c r="F47" s="1" t="s">
        <v>24</v>
      </c>
    </row>
    <row r="48" spans="1:6">
      <c r="A48" s="1">
        <v>0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</row>
    <row r="49" spans="1:6">
      <c r="A49" s="1">
        <v>4.7619047619000002E-2</v>
      </c>
      <c r="B49" s="1">
        <v>0.18015202503200001</v>
      </c>
      <c r="C49" s="1">
        <v>4.7619047619000002E-2</v>
      </c>
      <c r="D49" s="1">
        <v>0.24710554892299999</v>
      </c>
      <c r="E49" s="1">
        <v>4.7619047619000002E-2</v>
      </c>
      <c r="F49" s="1">
        <v>0.25379265484199998</v>
      </c>
    </row>
    <row r="50" spans="1:6">
      <c r="A50" s="1">
        <v>7.8283521850200002E-2</v>
      </c>
      <c r="B50" s="1">
        <v>0.26792436768900002</v>
      </c>
      <c r="C50" s="1">
        <v>7.7526660722200005E-2</v>
      </c>
      <c r="D50" s="1">
        <v>0.34375315568199999</v>
      </c>
      <c r="E50" s="1">
        <v>7.7526660722200005E-2</v>
      </c>
      <c r="F50" s="1">
        <v>0.35136803702800001</v>
      </c>
    </row>
    <row r="51" spans="1:6">
      <c r="A51" s="1">
        <v>0.12608037593999999</v>
      </c>
      <c r="B51" s="1">
        <v>0.37619919438400001</v>
      </c>
      <c r="C51" s="1">
        <v>0.123776800647</v>
      </c>
      <c r="D51" s="1">
        <v>0.44832946420600001</v>
      </c>
      <c r="E51" s="1">
        <v>0.123776800647</v>
      </c>
      <c r="F51" s="1">
        <v>0.45613173111499999</v>
      </c>
    </row>
    <row r="52" spans="1:6">
      <c r="A52" s="1">
        <v>0.196828248712</v>
      </c>
      <c r="B52" s="1">
        <v>0.49525182880000002</v>
      </c>
      <c r="C52" s="1">
        <v>0.19187925065200001</v>
      </c>
      <c r="D52" s="1">
        <v>0.54937778708499996</v>
      </c>
      <c r="E52" s="1">
        <v>0.19187925065200001</v>
      </c>
      <c r="F52" s="1">
        <v>0.556984613111</v>
      </c>
    </row>
    <row r="53" spans="1:6">
      <c r="A53" s="1">
        <v>0.29392323689700001</v>
      </c>
      <c r="B53" s="1">
        <v>0.61206248094100002</v>
      </c>
      <c r="C53" s="1">
        <v>0.285253529068</v>
      </c>
      <c r="D53" s="1">
        <v>0.639652798425</v>
      </c>
      <c r="E53" s="1">
        <v>0.285253529068</v>
      </c>
      <c r="F53" s="1">
        <v>0.64734062292700001</v>
      </c>
    </row>
    <row r="54" spans="1:6">
      <c r="A54" s="1">
        <v>0.414213562373</v>
      </c>
      <c r="B54" s="1">
        <v>0.71654254135200002</v>
      </c>
      <c r="C54" s="1">
        <v>0.40149162409099998</v>
      </c>
      <c r="D54" s="1">
        <v>0.71820836322500003</v>
      </c>
      <c r="E54" s="1">
        <v>0.40149162409099998</v>
      </c>
      <c r="F54" s="1">
        <v>0.72637036376399999</v>
      </c>
    </row>
    <row r="55" spans="1:6">
      <c r="A55" s="1">
        <v>0.54568674784500004</v>
      </c>
      <c r="B55" s="1">
        <v>0.80279180891199997</v>
      </c>
      <c r="C55" s="1">
        <v>0.52997447343299997</v>
      </c>
      <c r="D55" s="1">
        <v>0.78698693962499999</v>
      </c>
      <c r="E55" s="1">
        <v>0.52997447343299997</v>
      </c>
      <c r="F55" s="1">
        <v>0.79519690928800002</v>
      </c>
    </row>
    <row r="56" spans="1:6">
      <c r="A56" s="1">
        <v>0.67108355117200003</v>
      </c>
      <c r="B56" s="1">
        <v>0.86893785992499994</v>
      </c>
      <c r="C56" s="1">
        <v>0.65460369121600004</v>
      </c>
      <c r="D56" s="1">
        <v>0.84606483259900001</v>
      </c>
      <c r="E56" s="1">
        <v>0.65460369121600004</v>
      </c>
      <c r="F56" s="1">
        <v>0.853564930065</v>
      </c>
    </row>
    <row r="57" spans="1:6">
      <c r="A57" s="1">
        <v>0.77607215500100002</v>
      </c>
      <c r="B57" s="1">
        <v>0.916211829019</v>
      </c>
      <c r="C57" s="1">
        <v>0.76108427275799995</v>
      </c>
      <c r="D57" s="1">
        <v>0.89429349745200004</v>
      </c>
      <c r="E57" s="1">
        <v>0.76108427275799995</v>
      </c>
      <c r="F57" s="1">
        <v>0.90018816529900003</v>
      </c>
    </row>
    <row r="58" spans="1:6">
      <c r="A58" s="1">
        <v>0.85479974373400003</v>
      </c>
      <c r="B58" s="1">
        <v>0.94797347668200005</v>
      </c>
      <c r="C58" s="1">
        <v>0.84263008750099999</v>
      </c>
      <c r="D58" s="1">
        <v>0.93056644379499998</v>
      </c>
      <c r="E58" s="1">
        <v>0.84263008750099999</v>
      </c>
      <c r="F58" s="1">
        <v>0.93476564129100004</v>
      </c>
    </row>
    <row r="59" spans="1:6">
      <c r="A59" s="1">
        <v>0.90909090909099999</v>
      </c>
      <c r="B59" s="1">
        <v>0.96833763776799997</v>
      </c>
      <c r="C59" s="1">
        <v>0.9</v>
      </c>
      <c r="D59" s="1">
        <v>0.95593956432100002</v>
      </c>
      <c r="E59" s="1">
        <v>0.9</v>
      </c>
      <c r="F59" s="1">
        <v>0.95871911660999998</v>
      </c>
    </row>
    <row r="60" spans="1:6">
      <c r="A60" s="1">
        <v>1</v>
      </c>
      <c r="B60" s="1">
        <v>1</v>
      </c>
      <c r="C60" s="1">
        <v>1</v>
      </c>
      <c r="D60" s="1">
        <v>1</v>
      </c>
      <c r="E60" s="1">
        <v>1</v>
      </c>
      <c r="F60" s="1">
        <v>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蒸留塔４段R=2</vt:lpstr>
      <vt:lpstr>蒸留塔４段R=1</vt:lpstr>
      <vt:lpstr>MeOHWater気液平衡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aito</dc:creator>
  <cp:lastModifiedBy>itolab200</cp:lastModifiedBy>
  <cp:lastPrinted>2018-09-09T00:56:12Z</cp:lastPrinted>
  <dcterms:created xsi:type="dcterms:W3CDTF">2004-07-13T07:14:25Z</dcterms:created>
  <dcterms:modified xsi:type="dcterms:W3CDTF">2018-09-09T01:18:16Z</dcterms:modified>
</cp:coreProperties>
</file>